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225098008ad45a/Documentos/Util/"/>
    </mc:Choice>
  </mc:AlternateContent>
  <xr:revisionPtr revIDLastSave="75" documentId="8_{9C28EC9B-2E78-4546-B45C-9C381162B22E}" xr6:coauthVersionLast="47" xr6:coauthVersionMax="47" xr10:uidLastSave="{E7AD8F10-F947-4618-BC94-991B2E392185}"/>
  <bookViews>
    <workbookView xWindow="-120" yWindow="-120" windowWidth="29040" windowHeight="15720" xr2:uid="{00000000-000D-0000-FFFF-FFFF00000000}"/>
  </bookViews>
  <sheets>
    <sheet name="REPARTO PTU" sheetId="1" r:id="rId1"/>
    <sheet name="TABLAS" sheetId="2" r:id="rId2"/>
  </sheets>
  <definedNames>
    <definedName name="_xlnm._FilterDatabase" localSheetId="0" hidden="1">'REPARTO PTU'!$A$6:$J$108</definedName>
    <definedName name="BaseG" localSheetId="0">IF('REPARTO PTU'!$I$6=2,'REPARTO PTU'!$D1*30.4+'REPARTO PTU'!$H$9,'REPARTO PTU'!$H1)</definedName>
    <definedName name="cantidad">'REPARTO PTU'!$D$3</definedName>
    <definedName name="DExe">'REPARTO PTU'!$B$3</definedName>
    <definedName name="Exe">SMZ*DExe</definedName>
    <definedName name="Impuesto" localSheetId="0">IFERROR(((('REPARTO PTU'!BaseG-VLOOKUP('REPARTO PTU'!BaseG,TISR,1))*VLOOKUP('REPARTO PTU'!BaseG,TISR,3)%)+VLOOKUP('REPARTO PTU'!BaseG,TISR,2))/'REPARTO PTU'!BaseG*'REPARTO PTU'!$H1,0)</definedName>
    <definedName name="ISR" localSheetId="0">'REPARTO PTU'!Impuesto+MOD('REPARTO PTU'!XFC1-'REPARTO PTU'!Impuesto,IF('REPARTO PTU'!$E$4&gt;0,'REPARTO PTU'!$E$4,0.001))</definedName>
    <definedName name="SMZ">'REPARTO PTU'!$B$2</definedName>
    <definedName name="TISR">TABLAS!$A$5:$C$15</definedName>
    <definedName name="TSUBS">TABLAS!$A$21:$C$31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0" i="1" l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G9" i="1"/>
  <c r="R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9" i="1"/>
  <c r="F8" i="1"/>
  <c r="E8" i="1"/>
  <c r="T96" i="1" l="1"/>
  <c r="U96" i="1" s="1"/>
  <c r="T9" i="1"/>
  <c r="U9" i="1" s="1"/>
  <c r="T108" i="1"/>
  <c r="U108" i="1" s="1"/>
  <c r="T104" i="1"/>
  <c r="U104" i="1" s="1"/>
  <c r="T100" i="1"/>
  <c r="U100" i="1" s="1"/>
  <c r="T92" i="1"/>
  <c r="U92" i="1" s="1"/>
  <c r="T88" i="1"/>
  <c r="U88" i="1" s="1"/>
  <c r="T84" i="1"/>
  <c r="U84" i="1" s="1"/>
  <c r="T80" i="1"/>
  <c r="U80" i="1" s="1"/>
  <c r="T76" i="1"/>
  <c r="U76" i="1" s="1"/>
  <c r="T72" i="1"/>
  <c r="U72" i="1" s="1"/>
  <c r="T68" i="1"/>
  <c r="U68" i="1" s="1"/>
  <c r="T64" i="1"/>
  <c r="U64" i="1" s="1"/>
  <c r="T60" i="1"/>
  <c r="U60" i="1" s="1"/>
  <c r="T56" i="1"/>
  <c r="U56" i="1" s="1"/>
  <c r="T52" i="1"/>
  <c r="U52" i="1" s="1"/>
  <c r="T48" i="1"/>
  <c r="U48" i="1" s="1"/>
  <c r="T44" i="1"/>
  <c r="U44" i="1" s="1"/>
  <c r="T40" i="1"/>
  <c r="U40" i="1" s="1"/>
  <c r="T36" i="1"/>
  <c r="U36" i="1" s="1"/>
  <c r="T32" i="1"/>
  <c r="U32" i="1" s="1"/>
  <c r="T28" i="1"/>
  <c r="U28" i="1" s="1"/>
  <c r="T24" i="1"/>
  <c r="U24" i="1" s="1"/>
  <c r="T20" i="1"/>
  <c r="U20" i="1" s="1"/>
  <c r="T16" i="1"/>
  <c r="U16" i="1" s="1"/>
  <c r="T12" i="1"/>
  <c r="U12" i="1" s="1"/>
  <c r="T107" i="1"/>
  <c r="U107" i="1" s="1"/>
  <c r="T103" i="1"/>
  <c r="U103" i="1" s="1"/>
  <c r="T99" i="1"/>
  <c r="U99" i="1" s="1"/>
  <c r="T95" i="1"/>
  <c r="U95" i="1" s="1"/>
  <c r="T87" i="1"/>
  <c r="U87" i="1" s="1"/>
  <c r="T79" i="1"/>
  <c r="U79" i="1" s="1"/>
  <c r="T71" i="1"/>
  <c r="U71" i="1" s="1"/>
  <c r="T63" i="1"/>
  <c r="U63" i="1" s="1"/>
  <c r="T55" i="1"/>
  <c r="U55" i="1" s="1"/>
  <c r="T47" i="1"/>
  <c r="U47" i="1" s="1"/>
  <c r="T39" i="1"/>
  <c r="U39" i="1" s="1"/>
  <c r="T35" i="1"/>
  <c r="U35" i="1" s="1"/>
  <c r="T27" i="1"/>
  <c r="U27" i="1" s="1"/>
  <c r="T19" i="1"/>
  <c r="U19" i="1" s="1"/>
  <c r="T11" i="1"/>
  <c r="U11" i="1" s="1"/>
  <c r="T106" i="1"/>
  <c r="U106" i="1" s="1"/>
  <c r="T102" i="1"/>
  <c r="U102" i="1" s="1"/>
  <c r="T98" i="1"/>
  <c r="U98" i="1" s="1"/>
  <c r="T94" i="1"/>
  <c r="U94" i="1" s="1"/>
  <c r="T90" i="1"/>
  <c r="U90" i="1" s="1"/>
  <c r="T86" i="1"/>
  <c r="U86" i="1" s="1"/>
  <c r="T82" i="1"/>
  <c r="U82" i="1" s="1"/>
  <c r="T78" i="1"/>
  <c r="U78" i="1" s="1"/>
  <c r="T74" i="1"/>
  <c r="U74" i="1" s="1"/>
  <c r="T70" i="1"/>
  <c r="U70" i="1" s="1"/>
  <c r="T66" i="1"/>
  <c r="U66" i="1" s="1"/>
  <c r="T62" i="1"/>
  <c r="U62" i="1" s="1"/>
  <c r="T58" i="1"/>
  <c r="U58" i="1" s="1"/>
  <c r="T54" i="1"/>
  <c r="U54" i="1" s="1"/>
  <c r="T50" i="1"/>
  <c r="U50" i="1" s="1"/>
  <c r="T46" i="1"/>
  <c r="U46" i="1" s="1"/>
  <c r="T42" i="1"/>
  <c r="U42" i="1" s="1"/>
  <c r="T38" i="1"/>
  <c r="U38" i="1" s="1"/>
  <c r="T34" i="1"/>
  <c r="U34" i="1" s="1"/>
  <c r="T30" i="1"/>
  <c r="U30" i="1" s="1"/>
  <c r="T26" i="1"/>
  <c r="U26" i="1" s="1"/>
  <c r="T22" i="1"/>
  <c r="U22" i="1" s="1"/>
  <c r="T18" i="1"/>
  <c r="U18" i="1" s="1"/>
  <c r="T14" i="1"/>
  <c r="U14" i="1" s="1"/>
  <c r="T10" i="1"/>
  <c r="U10" i="1" s="1"/>
  <c r="T91" i="1"/>
  <c r="U91" i="1" s="1"/>
  <c r="T83" i="1"/>
  <c r="U83" i="1" s="1"/>
  <c r="T75" i="1"/>
  <c r="U75" i="1" s="1"/>
  <c r="T67" i="1"/>
  <c r="U67" i="1" s="1"/>
  <c r="T59" i="1"/>
  <c r="U59" i="1" s="1"/>
  <c r="T51" i="1"/>
  <c r="U51" i="1" s="1"/>
  <c r="T43" i="1"/>
  <c r="U43" i="1" s="1"/>
  <c r="T31" i="1"/>
  <c r="U31" i="1" s="1"/>
  <c r="T23" i="1"/>
  <c r="U23" i="1" s="1"/>
  <c r="T15" i="1"/>
  <c r="U15" i="1" s="1"/>
  <c r="T105" i="1"/>
  <c r="U105" i="1" s="1"/>
  <c r="T101" i="1"/>
  <c r="U101" i="1" s="1"/>
  <c r="T97" i="1"/>
  <c r="U97" i="1" s="1"/>
  <c r="T93" i="1"/>
  <c r="U93" i="1" s="1"/>
  <c r="T89" i="1"/>
  <c r="U89" i="1" s="1"/>
  <c r="T85" i="1"/>
  <c r="U85" i="1" s="1"/>
  <c r="T81" i="1"/>
  <c r="U81" i="1" s="1"/>
  <c r="T77" i="1"/>
  <c r="U77" i="1" s="1"/>
  <c r="T73" i="1"/>
  <c r="U73" i="1" s="1"/>
  <c r="T69" i="1"/>
  <c r="U69" i="1" s="1"/>
  <c r="T65" i="1"/>
  <c r="U65" i="1" s="1"/>
  <c r="T61" i="1"/>
  <c r="U61" i="1" s="1"/>
  <c r="T57" i="1"/>
  <c r="U57" i="1" s="1"/>
  <c r="T53" i="1"/>
  <c r="U53" i="1" s="1"/>
  <c r="T49" i="1"/>
  <c r="U49" i="1" s="1"/>
  <c r="T45" i="1"/>
  <c r="U45" i="1" s="1"/>
  <c r="T41" i="1"/>
  <c r="U41" i="1" s="1"/>
  <c r="T37" i="1"/>
  <c r="U37" i="1" s="1"/>
  <c r="T33" i="1"/>
  <c r="U33" i="1" s="1"/>
  <c r="T29" i="1"/>
  <c r="U29" i="1" s="1"/>
  <c r="T25" i="1"/>
  <c r="U25" i="1" s="1"/>
  <c r="T21" i="1"/>
  <c r="U21" i="1" s="1"/>
  <c r="T17" i="1"/>
  <c r="U17" i="1" s="1"/>
  <c r="T13" i="1"/>
  <c r="U13" i="1" s="1"/>
  <c r="H23" i="1"/>
  <c r="H55" i="1"/>
  <c r="H87" i="1"/>
  <c r="H39" i="1"/>
  <c r="H103" i="1"/>
  <c r="H71" i="1"/>
  <c r="H10" i="1"/>
  <c r="H95" i="1"/>
  <c r="H79" i="1"/>
  <c r="H63" i="1"/>
  <c r="H47" i="1"/>
  <c r="H31" i="1"/>
  <c r="H15" i="1"/>
  <c r="H106" i="1"/>
  <c r="H98" i="1"/>
  <c r="H90" i="1"/>
  <c r="H82" i="1"/>
  <c r="H74" i="1"/>
  <c r="H66" i="1"/>
  <c r="H58" i="1"/>
  <c r="H50" i="1"/>
  <c r="H42" i="1"/>
  <c r="H34" i="1"/>
  <c r="H26" i="1"/>
  <c r="H18" i="1"/>
  <c r="H11" i="1"/>
  <c r="H17" i="1"/>
  <c r="H21" i="1"/>
  <c r="H25" i="1"/>
  <c r="H28" i="1"/>
  <c r="H32" i="1"/>
  <c r="H33" i="1"/>
  <c r="H36" i="1"/>
  <c r="H40" i="1"/>
  <c r="H41" i="1"/>
  <c r="H44" i="1"/>
  <c r="H48" i="1"/>
  <c r="H49" i="1"/>
  <c r="H52" i="1"/>
  <c r="H56" i="1"/>
  <c r="H57" i="1"/>
  <c r="H61" i="1"/>
  <c r="H65" i="1"/>
  <c r="H68" i="1"/>
  <c r="H69" i="1"/>
  <c r="H72" i="1"/>
  <c r="H73" i="1"/>
  <c r="H77" i="1"/>
  <c r="H81" i="1"/>
  <c r="H84" i="1"/>
  <c r="H85" i="1"/>
  <c r="H88" i="1"/>
  <c r="H89" i="1"/>
  <c r="H92" i="1"/>
  <c r="H93" i="1"/>
  <c r="H96" i="1"/>
  <c r="H97" i="1"/>
  <c r="H100" i="1"/>
  <c r="H101" i="1"/>
  <c r="H104" i="1"/>
  <c r="H105" i="1"/>
  <c r="H107" i="1"/>
  <c r="H99" i="1"/>
  <c r="H91" i="1"/>
  <c r="H83" i="1"/>
  <c r="H75" i="1"/>
  <c r="H67" i="1"/>
  <c r="H59" i="1"/>
  <c r="H51" i="1"/>
  <c r="H43" i="1"/>
  <c r="H35" i="1"/>
  <c r="H27" i="1"/>
  <c r="H22" i="1"/>
  <c r="H19" i="1"/>
  <c r="H14" i="1"/>
  <c r="H13" i="1"/>
  <c r="G8" i="1" l="1"/>
  <c r="F4" i="1" s="1"/>
  <c r="H53" i="1"/>
  <c r="H45" i="1"/>
  <c r="H37" i="1"/>
  <c r="H29" i="1"/>
  <c r="H12" i="1"/>
  <c r="H9" i="1"/>
  <c r="H30" i="1"/>
  <c r="H38" i="1"/>
  <c r="H46" i="1"/>
  <c r="H54" i="1"/>
  <c r="H62" i="1"/>
  <c r="H70" i="1"/>
  <c r="H78" i="1"/>
  <c r="H86" i="1"/>
  <c r="H94" i="1"/>
  <c r="H102" i="1"/>
  <c r="H80" i="1"/>
  <c r="H76" i="1"/>
  <c r="H64" i="1"/>
  <c r="H60" i="1"/>
  <c r="H24" i="1"/>
  <c r="H20" i="1"/>
  <c r="H16" i="1"/>
  <c r="H108" i="1"/>
  <c r="I10" i="1" l="1"/>
  <c r="I12" i="1"/>
  <c r="I14" i="1"/>
  <c r="J14" i="1" s="1"/>
  <c r="I16" i="1"/>
  <c r="J16" i="1" s="1"/>
  <c r="I18" i="1"/>
  <c r="J18" i="1" s="1"/>
  <c r="I20" i="1"/>
  <c r="I22" i="1"/>
  <c r="J22" i="1" s="1"/>
  <c r="I24" i="1"/>
  <c r="J24" i="1" s="1"/>
  <c r="I26" i="1"/>
  <c r="I28" i="1"/>
  <c r="I30" i="1"/>
  <c r="J30" i="1" s="1"/>
  <c r="I32" i="1"/>
  <c r="J32" i="1" s="1"/>
  <c r="I34" i="1"/>
  <c r="J34" i="1" s="1"/>
  <c r="I36" i="1"/>
  <c r="I38" i="1"/>
  <c r="J38" i="1" s="1"/>
  <c r="I40" i="1"/>
  <c r="J40" i="1" s="1"/>
  <c r="I42" i="1"/>
  <c r="I44" i="1"/>
  <c r="I46" i="1"/>
  <c r="J46" i="1" s="1"/>
  <c r="I48" i="1"/>
  <c r="J48" i="1" s="1"/>
  <c r="I50" i="1"/>
  <c r="I52" i="1"/>
  <c r="I54" i="1"/>
  <c r="J54" i="1" s="1"/>
  <c r="I56" i="1"/>
  <c r="J56" i="1" s="1"/>
  <c r="I58" i="1"/>
  <c r="J58" i="1" s="1"/>
  <c r="I60" i="1"/>
  <c r="I62" i="1"/>
  <c r="J62" i="1" s="1"/>
  <c r="I64" i="1"/>
  <c r="J64" i="1" s="1"/>
  <c r="I66" i="1"/>
  <c r="J66" i="1" s="1"/>
  <c r="I68" i="1"/>
  <c r="I70" i="1"/>
  <c r="J70" i="1" s="1"/>
  <c r="I72" i="1"/>
  <c r="J72" i="1" s="1"/>
  <c r="I74" i="1"/>
  <c r="J74" i="1" s="1"/>
  <c r="I76" i="1"/>
  <c r="I78" i="1"/>
  <c r="J78" i="1" s="1"/>
  <c r="I80" i="1"/>
  <c r="J80" i="1" s="1"/>
  <c r="I82" i="1"/>
  <c r="J82" i="1" s="1"/>
  <c r="I84" i="1"/>
  <c r="I86" i="1"/>
  <c r="J86" i="1" s="1"/>
  <c r="I88" i="1"/>
  <c r="J88" i="1" s="1"/>
  <c r="I90" i="1"/>
  <c r="J90" i="1" s="1"/>
  <c r="I92" i="1"/>
  <c r="I94" i="1"/>
  <c r="J94" i="1" s="1"/>
  <c r="I96" i="1"/>
  <c r="I98" i="1"/>
  <c r="J98" i="1" s="1"/>
  <c r="I100" i="1"/>
  <c r="I102" i="1"/>
  <c r="J102" i="1" s="1"/>
  <c r="I104" i="1"/>
  <c r="J104" i="1" s="1"/>
  <c r="I106" i="1"/>
  <c r="J106" i="1" s="1"/>
  <c r="I108" i="1"/>
  <c r="I11" i="1"/>
  <c r="J11" i="1" s="1"/>
  <c r="I13" i="1"/>
  <c r="J13" i="1" s="1"/>
  <c r="I15" i="1"/>
  <c r="I17" i="1"/>
  <c r="I19" i="1"/>
  <c r="J19" i="1" s="1"/>
  <c r="I21" i="1"/>
  <c r="J21" i="1" s="1"/>
  <c r="I23" i="1"/>
  <c r="J23" i="1" s="1"/>
  <c r="I25" i="1"/>
  <c r="I27" i="1"/>
  <c r="J27" i="1" s="1"/>
  <c r="I29" i="1"/>
  <c r="J29" i="1" s="1"/>
  <c r="I31" i="1"/>
  <c r="J31" i="1" s="1"/>
  <c r="I33" i="1"/>
  <c r="I35" i="1"/>
  <c r="J35" i="1" s="1"/>
  <c r="I37" i="1"/>
  <c r="J37" i="1" s="1"/>
  <c r="I39" i="1"/>
  <c r="J39" i="1" s="1"/>
  <c r="I41" i="1"/>
  <c r="J41" i="1" s="1"/>
  <c r="I43" i="1"/>
  <c r="J43" i="1" s="1"/>
  <c r="I45" i="1"/>
  <c r="J45" i="1" s="1"/>
  <c r="I47" i="1"/>
  <c r="J47" i="1" s="1"/>
  <c r="I49" i="1"/>
  <c r="J49" i="1" s="1"/>
  <c r="I51" i="1"/>
  <c r="J51" i="1" s="1"/>
  <c r="I53" i="1"/>
  <c r="J53" i="1" s="1"/>
  <c r="I55" i="1"/>
  <c r="J55" i="1" s="1"/>
  <c r="I57" i="1"/>
  <c r="J57" i="1" s="1"/>
  <c r="I59" i="1"/>
  <c r="J59" i="1" s="1"/>
  <c r="I61" i="1"/>
  <c r="J61" i="1" s="1"/>
  <c r="I63" i="1"/>
  <c r="J63" i="1" s="1"/>
  <c r="I65" i="1"/>
  <c r="J65" i="1" s="1"/>
  <c r="I67" i="1"/>
  <c r="J67" i="1" s="1"/>
  <c r="I69" i="1"/>
  <c r="J69" i="1" s="1"/>
  <c r="I71" i="1"/>
  <c r="J71" i="1" s="1"/>
  <c r="I73" i="1"/>
  <c r="J73" i="1" s="1"/>
  <c r="I75" i="1"/>
  <c r="J75" i="1" s="1"/>
  <c r="I77" i="1"/>
  <c r="J77" i="1" s="1"/>
  <c r="I79" i="1"/>
  <c r="J79" i="1" s="1"/>
  <c r="I81" i="1"/>
  <c r="J81" i="1" s="1"/>
  <c r="I85" i="1"/>
  <c r="J85" i="1" s="1"/>
  <c r="I89" i="1"/>
  <c r="J89" i="1" s="1"/>
  <c r="I93" i="1"/>
  <c r="J93" i="1" s="1"/>
  <c r="I97" i="1"/>
  <c r="J97" i="1" s="1"/>
  <c r="I101" i="1"/>
  <c r="J101" i="1" s="1"/>
  <c r="I105" i="1"/>
  <c r="J105" i="1" s="1"/>
  <c r="I9" i="1"/>
  <c r="I83" i="1"/>
  <c r="J83" i="1" s="1"/>
  <c r="I87" i="1"/>
  <c r="J87" i="1" s="1"/>
  <c r="I91" i="1"/>
  <c r="J91" i="1" s="1"/>
  <c r="I95" i="1"/>
  <c r="J95" i="1" s="1"/>
  <c r="I99" i="1"/>
  <c r="J99" i="1" s="1"/>
  <c r="I103" i="1"/>
  <c r="J103" i="1" s="1"/>
  <c r="I107" i="1"/>
  <c r="J107" i="1" s="1"/>
  <c r="J10" i="1"/>
  <c r="H8" i="1"/>
  <c r="H4" i="1" s="1"/>
  <c r="I4" i="1" s="1"/>
  <c r="J100" i="1"/>
  <c r="J96" i="1"/>
  <c r="J92" i="1"/>
  <c r="J84" i="1"/>
  <c r="J76" i="1"/>
  <c r="J12" i="1"/>
  <c r="J33" i="1"/>
  <c r="J20" i="1"/>
  <c r="J68" i="1"/>
  <c r="J60" i="1"/>
  <c r="J50" i="1"/>
  <c r="J42" i="1"/>
  <c r="J26" i="1"/>
  <c r="J108" i="1"/>
  <c r="J15" i="1"/>
  <c r="J28" i="1"/>
  <c r="J36" i="1"/>
  <c r="J44" i="1"/>
  <c r="J52" i="1"/>
  <c r="J17" i="1"/>
  <c r="J25" i="1"/>
  <c r="J9" i="1" l="1"/>
  <c r="J8" i="1" s="1"/>
  <c r="I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ByPaco</author>
  </authors>
  <commentList>
    <comment ref="D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Este dato es </t>
        </r>
        <r>
          <rPr>
            <b/>
            <sz val="9"/>
            <color indexed="81"/>
            <rFont val="Tahoma"/>
            <family val="2"/>
          </rPr>
          <t>obligtorio</t>
        </r>
        <r>
          <rPr>
            <sz val="9"/>
            <color indexed="81"/>
            <rFont val="Tahoma"/>
            <family val="2"/>
          </rPr>
          <t xml:space="preserve"> para proyectar el ISR
</t>
        </r>
      </text>
    </comment>
  </commentList>
</comments>
</file>

<file path=xl/sharedStrings.xml><?xml version="1.0" encoding="utf-8"?>
<sst xmlns="http://schemas.openxmlformats.org/spreadsheetml/2006/main" count="48" uniqueCount="42">
  <si>
    <t>Bases para REPARTO</t>
  </si>
  <si>
    <t>Reparto Utilidad Gra</t>
  </si>
  <si>
    <t>Importe</t>
  </si>
  <si>
    <t>Días</t>
  </si>
  <si>
    <t>Cantidad a repartir</t>
  </si>
  <si>
    <t>NETO</t>
  </si>
  <si>
    <t>Gravado</t>
  </si>
  <si>
    <t>Dias Exentos</t>
  </si>
  <si>
    <t>Sueldo Topado (incluye 20%)</t>
  </si>
  <si>
    <t># Empl</t>
  </si>
  <si>
    <t>PARTE EXENTA</t>
  </si>
  <si>
    <t>Deducible</t>
  </si>
  <si>
    <t>No Deducible</t>
  </si>
  <si>
    <t>Límite inferior</t>
  </si>
  <si>
    <t>Cuota fija</t>
  </si>
  <si>
    <t>Por ciento para aplicarse sobre</t>
  </si>
  <si>
    <t>el excedente del límite inferior</t>
  </si>
  <si>
    <t>$</t>
  </si>
  <si>
    <t>%</t>
  </si>
  <si>
    <t>En adelante</t>
  </si>
  <si>
    <t>Tabla del subsidio para el empleo aplicable a la tarifa del numeral 5 del rubro B.</t>
  </si>
  <si>
    <t>Monto de ingresos que sirven de base para calcular el impuesto</t>
  </si>
  <si>
    <t>Para Ingresos de</t>
  </si>
  <si>
    <t>Hasta Ingresos de</t>
  </si>
  <si>
    <t>Cantidad de subsidio para el empleo mensual</t>
  </si>
  <si>
    <t>REDONDEO</t>
  </si>
  <si>
    <t>AL NETO</t>
  </si>
  <si>
    <t>Sueldo Diario Vigente</t>
  </si>
  <si>
    <t>Departamento</t>
  </si>
  <si>
    <t>Tres meses</t>
  </si>
  <si>
    <t>Reporto año 3</t>
  </si>
  <si>
    <t>Reporto año 1</t>
  </si>
  <si>
    <t>Reporto año 2</t>
  </si>
  <si>
    <t>Promedio tres años</t>
  </si>
  <si>
    <t>Tope 2022</t>
  </si>
  <si>
    <t>U.M.A. 2022</t>
  </si>
  <si>
    <t>Diferencia PTU</t>
  </si>
  <si>
    <t>Ganancia a la empresa</t>
  </si>
  <si>
    <t>Salario Diario</t>
  </si>
  <si>
    <t>5. Tarifa aplicable durante 2022, para el cálculo de los pagos provisionales mensuales.</t>
  </si>
  <si>
    <t>Sin tope del 2022</t>
  </si>
  <si>
    <t>Diferencia tope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</si>
</sst>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5" formatCode="&quot;Nombre del Empleado&quot;"/>
    <numFmt numFmtId="166" formatCode="&quot;ISR&quot;"/>
    <numFmt numFmtId="167" formatCode="&quot;S. B. D. Vigente&quot;"/>
  </numFmts>
  <fonts count="13" x14ac:knownFonts="1">
    <font>
      <sz val="8"/>
      <name val="Arial"/>
    </font>
    <font>
      <sz val="10"/>
      <name val="Arial"/>
      <family val="2"/>
    </font>
    <font>
      <sz val="10"/>
      <name val="Lucida Sans Unicode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indexed="43"/>
      <name val="Verdana"/>
      <family val="2"/>
    </font>
    <font>
      <b/>
      <sz val="8"/>
      <color indexed="16"/>
      <name val="Verdana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31"/>
        <bgColor indexed="4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7"/>
      </left>
      <right/>
      <top style="thin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17"/>
      </left>
      <right style="thin">
        <color indexed="64"/>
      </right>
      <top/>
      <bottom style="thin">
        <color indexed="64"/>
      </bottom>
      <diagonal/>
    </border>
    <border>
      <left style="thin">
        <color indexed="17"/>
      </left>
      <right/>
      <top style="thin">
        <color indexed="17"/>
      </top>
      <bottom style="thin">
        <color rgb="FFFFFF00"/>
      </bottom>
      <diagonal/>
    </border>
    <border>
      <left/>
      <right/>
      <top style="thin">
        <color indexed="17"/>
      </top>
      <bottom style="thin">
        <color rgb="FFFFFF00"/>
      </bottom>
      <diagonal/>
    </border>
    <border>
      <left style="thin">
        <color indexed="64"/>
      </left>
      <right style="thin">
        <color rgb="FFFFFF00"/>
      </right>
      <top style="thin">
        <color rgb="FFFFFF00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17"/>
      </top>
      <bottom style="thin">
        <color indexed="64"/>
      </bottom>
      <diagonal/>
    </border>
    <border>
      <left/>
      <right style="thin">
        <color indexed="64"/>
      </right>
      <top style="thin">
        <color indexed="17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68">
    <xf numFmtId="0" fontId="0" fillId="0" borderId="0" xfId="0"/>
    <xf numFmtId="0" fontId="1" fillId="2" borderId="0" xfId="3" applyNumberFormat="1" applyFill="1"/>
    <xf numFmtId="0" fontId="3" fillId="0" borderId="0" xfId="0" applyFont="1" applyAlignment="1">
      <alignment vertical="center"/>
    </xf>
    <xf numFmtId="4" fontId="4" fillId="3" borderId="0" xfId="0" applyNumberFormat="1" applyFont="1" applyFill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5" fillId="4" borderId="4" xfId="0" applyNumberFormat="1" applyFont="1" applyFill="1" applyBorder="1" applyAlignment="1" applyProtection="1">
      <alignment horizontal="centerContinuous" vertical="center"/>
      <protection hidden="1"/>
    </xf>
    <xf numFmtId="0" fontId="5" fillId="4" borderId="5" xfId="0" applyNumberFormat="1" applyFont="1" applyFill="1" applyBorder="1" applyAlignment="1" applyProtection="1">
      <alignment horizontal="centerContinuous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right" vertical="center"/>
      <protection hidden="1"/>
    </xf>
    <xf numFmtId="0" fontId="5" fillId="4" borderId="9" xfId="0" applyNumberFormat="1" applyFont="1" applyFill="1" applyBorder="1" applyAlignment="1" applyProtection="1">
      <alignment horizontal="centerContinuous" vertical="center"/>
      <protection hidden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/>
    <xf numFmtId="0" fontId="8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0" fontId="5" fillId="4" borderId="13" xfId="0" applyNumberFormat="1" applyFont="1" applyFill="1" applyBorder="1" applyAlignment="1" applyProtection="1">
      <alignment horizontal="centerContinuous" vertical="center"/>
      <protection hidden="1"/>
    </xf>
    <xf numFmtId="0" fontId="5" fillId="4" borderId="14" xfId="0" applyNumberFormat="1" applyFont="1" applyFill="1" applyBorder="1" applyAlignment="1" applyProtection="1">
      <alignment horizontal="centerContinuous" vertical="center"/>
      <protection hidden="1"/>
    </xf>
    <xf numFmtId="0" fontId="5" fillId="4" borderId="15" xfId="0" applyNumberFormat="1" applyFont="1" applyFill="1" applyBorder="1" applyAlignment="1" applyProtection="1">
      <alignment horizontal="centerContinuous" vertical="center"/>
      <protection hidden="1"/>
    </xf>
    <xf numFmtId="0" fontId="5" fillId="4" borderId="16" xfId="0" applyNumberFormat="1" applyFont="1" applyFill="1" applyBorder="1" applyAlignment="1" applyProtection="1">
      <alignment horizontal="centerContinuous" vertical="center"/>
      <protection hidden="1"/>
    </xf>
    <xf numFmtId="0" fontId="5" fillId="4" borderId="12" xfId="0" applyNumberFormat="1" applyFont="1" applyFill="1" applyBorder="1" applyAlignment="1" applyProtection="1">
      <alignment horizontal="centerContinuous" vertical="center"/>
      <protection hidden="1"/>
    </xf>
    <xf numFmtId="0" fontId="8" fillId="0" borderId="0" xfId="0" applyFont="1" applyBorder="1" applyAlignment="1">
      <alignment horizontal="center" vertical="center"/>
    </xf>
    <xf numFmtId="2" fontId="4" fillId="3" borderId="0" xfId="0" applyNumberFormat="1" applyFont="1" applyFill="1" applyAlignment="1" applyProtection="1">
      <alignment vertical="center"/>
      <protection locked="0"/>
    </xf>
    <xf numFmtId="166" fontId="3" fillId="3" borderId="7" xfId="0" applyNumberFormat="1" applyFont="1" applyFill="1" applyBorder="1" applyAlignment="1" applyProtection="1">
      <alignment horizontal="center" vertical="center"/>
      <protection hidden="1"/>
    </xf>
    <xf numFmtId="166" fontId="3" fillId="3" borderId="8" xfId="0" applyNumberFormat="1" applyFont="1" applyFill="1" applyBorder="1" applyAlignment="1" applyProtection="1">
      <alignment horizontal="center" vertical="center"/>
      <protection hidden="1"/>
    </xf>
    <xf numFmtId="0" fontId="3" fillId="3" borderId="7" xfId="0" applyNumberFormat="1" applyFont="1" applyFill="1" applyBorder="1" applyAlignment="1" applyProtection="1">
      <alignment horizontal="center" vertical="center"/>
      <protection hidden="1"/>
    </xf>
    <xf numFmtId="0" fontId="3" fillId="3" borderId="8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hidden="1"/>
    </xf>
    <xf numFmtId="165" fontId="3" fillId="3" borderId="7" xfId="0" applyNumberFormat="1" applyFont="1" applyFill="1" applyBorder="1" applyAlignment="1" applyProtection="1">
      <alignment horizontal="center" vertical="center"/>
      <protection hidden="1"/>
    </xf>
    <xf numFmtId="165" fontId="3" fillId="3" borderId="8" xfId="0" applyNumberFormat="1" applyFont="1" applyFill="1" applyBorder="1" applyAlignment="1" applyProtection="1">
      <alignment horizontal="center" vertical="center"/>
      <protection hidden="1"/>
    </xf>
    <xf numFmtId="165" fontId="0" fillId="0" borderId="6" xfId="0" applyNumberFormat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horizontal="center" vertical="center" wrapText="1"/>
      <protection hidden="1"/>
    </xf>
    <xf numFmtId="167" fontId="3" fillId="3" borderId="8" xfId="0" applyNumberFormat="1" applyFont="1" applyFill="1" applyBorder="1" applyAlignment="1" applyProtection="1">
      <alignment horizontal="center" vertical="center" wrapText="1"/>
      <protection hidden="1"/>
    </xf>
    <xf numFmtId="167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 applyProtection="1">
      <alignment horizontal="centerContinuous" vertical="center"/>
      <protection hidden="1"/>
    </xf>
    <xf numFmtId="0" fontId="3" fillId="3" borderId="2" xfId="0" applyFont="1" applyFill="1" applyBorder="1" applyAlignment="1" applyProtection="1">
      <alignment horizontal="centerContinuous" vertical="center"/>
      <protection hidden="1"/>
    </xf>
    <xf numFmtId="0" fontId="3" fillId="3" borderId="3" xfId="0" applyNumberFormat="1" applyFont="1" applyFill="1" applyBorder="1" applyAlignment="1" applyProtection="1">
      <alignment horizontal="center" vertical="center"/>
      <protection hidden="1"/>
    </xf>
    <xf numFmtId="4" fontId="4" fillId="6" borderId="3" xfId="0" applyNumberFormat="1" applyFont="1" applyFill="1" applyBorder="1" applyAlignment="1" applyProtection="1">
      <alignment vertical="center"/>
      <protection hidden="1"/>
    </xf>
    <xf numFmtId="44" fontId="4" fillId="3" borderId="17" xfId="5" applyFont="1" applyFill="1" applyBorder="1" applyAlignment="1" applyProtection="1">
      <alignment horizontal="centerContinuous" vertical="center"/>
      <protection locked="0"/>
    </xf>
    <xf numFmtId="44" fontId="4" fillId="3" borderId="18" xfId="5" applyFont="1" applyFill="1" applyBorder="1" applyAlignment="1" applyProtection="1">
      <alignment horizontal="centerContinuous" vertical="center"/>
      <protection locked="0"/>
    </xf>
    <xf numFmtId="43" fontId="8" fillId="0" borderId="0" xfId="2" applyFont="1" applyAlignment="1">
      <alignment horizontal="right" vertical="center"/>
    </xf>
    <xf numFmtId="43" fontId="8" fillId="0" borderId="10" xfId="2" applyFont="1" applyBorder="1" applyAlignment="1">
      <alignment horizontal="right" vertical="center"/>
    </xf>
    <xf numFmtId="0" fontId="3" fillId="3" borderId="0" xfId="0" applyNumberFormat="1" applyFont="1" applyFill="1" applyAlignment="1" applyProtection="1">
      <alignment horizontal="centerContinuous" vertical="center"/>
      <protection hidden="1"/>
    </xf>
    <xf numFmtId="0" fontId="3" fillId="3" borderId="0" xfId="0" applyFont="1" applyFill="1" applyAlignment="1" applyProtection="1">
      <alignment horizontal="centerContinuous" vertical="center"/>
      <protection hidden="1"/>
    </xf>
    <xf numFmtId="0" fontId="6" fillId="5" borderId="19" xfId="0" applyFont="1" applyFill="1" applyBorder="1" applyAlignment="1" applyProtection="1">
      <alignment horizontal="centerContinuous" vertical="center"/>
      <protection hidden="1"/>
    </xf>
    <xf numFmtId="0" fontId="6" fillId="5" borderId="20" xfId="0" applyFont="1" applyFill="1" applyBorder="1" applyAlignment="1" applyProtection="1">
      <alignment horizontal="centerContinuous" vertical="center"/>
      <protection hidden="1"/>
    </xf>
    <xf numFmtId="0" fontId="4" fillId="3" borderId="0" xfId="0" applyFont="1" applyFill="1" applyAlignment="1" applyProtection="1">
      <alignment horizontal="center" vertical="center"/>
      <protection locked="0"/>
    </xf>
    <xf numFmtId="8" fontId="4" fillId="3" borderId="3" xfId="0" applyNumberFormat="1" applyFont="1" applyFill="1" applyBorder="1" applyAlignment="1" applyProtection="1">
      <alignment horizontal="center" vertical="center"/>
      <protection locked="0"/>
    </xf>
    <xf numFmtId="43" fontId="4" fillId="3" borderId="3" xfId="2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 applyProtection="1">
      <alignment vertical="center"/>
      <protection locked="0"/>
    </xf>
    <xf numFmtId="1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left" vertical="center"/>
      <protection locked="0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4" fontId="3" fillId="6" borderId="0" xfId="0" applyNumberFormat="1" applyFont="1" applyFill="1" applyAlignment="1" applyProtection="1">
      <alignment horizontal="right" vertical="center"/>
      <protection hidden="1"/>
    </xf>
    <xf numFmtId="4" fontId="3" fillId="6" borderId="0" xfId="0" applyNumberFormat="1" applyFont="1" applyFill="1" applyAlignment="1" applyProtection="1">
      <alignment vertical="center"/>
      <protection hidden="1"/>
    </xf>
    <xf numFmtId="44" fontId="3" fillId="0" borderId="0" xfId="5" applyFont="1" applyAlignment="1">
      <alignment vertical="center"/>
    </xf>
    <xf numFmtId="44" fontId="3" fillId="0" borderId="0" xfId="0" applyNumberFormat="1" applyFont="1" applyAlignment="1">
      <alignment vertical="center"/>
    </xf>
    <xf numFmtId="9" fontId="3" fillId="0" borderId="0" xfId="4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 hidden="1"/>
    </xf>
  </cellXfs>
  <cellStyles count="6">
    <cellStyle name="Euro" xfId="1" xr:uid="{00000000-0005-0000-0000-000000000000}"/>
    <cellStyle name="Millares" xfId="2" builtinId="3"/>
    <cellStyle name="Moneda" xfId="5" builtinId="4"/>
    <cellStyle name="Normal" xfId="0" builtinId="0"/>
    <cellStyle name="Normal_NOMINA MAR05" xfId="3" xr:uid="{00000000-0005-0000-0000-00000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I$6" lockText="1"/>
</file>

<file path=xl/ctrlProps/ctrlProp2.xml><?xml version="1.0" encoding="utf-8"?>
<formControlPr xmlns="http://schemas.microsoft.com/office/spreadsheetml/2009/9/main" objectType="Radio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sp macro="" textlink="">
      <xdr:nvSpPr>
        <xdr:cNvPr id="1040" name="Rectangl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91675" cy="400050"/>
        </a:xfrm>
        <a:prstGeom prst="rect">
          <a:avLst/>
        </a:prstGeom>
        <a:gradFill rotWithShape="1">
          <a:gsLst>
            <a:gs pos="0">
              <a:srgbClr val="800000"/>
            </a:gs>
            <a:gs pos="100000">
              <a:srgbClr val="FFFFFF"/>
            </a:gs>
          </a:gsLst>
          <a:lin ang="0" scaled="1"/>
        </a:gra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s-MX" sz="1800" b="1" i="0" u="none" strike="noStrike" baseline="0">
              <a:solidFill>
                <a:srgbClr val="FFFF99"/>
              </a:solidFill>
              <a:latin typeface="Arial"/>
              <a:cs typeface="Arial"/>
            </a:rPr>
            <a:t> REPARTO DE PTU 2022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57150</xdr:rowOff>
        </xdr:from>
        <xdr:to>
          <xdr:col>10</xdr:col>
          <xdr:colOff>0</xdr:colOff>
          <xdr:row>2</xdr:row>
          <xdr:rowOff>104775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ISR Directo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2</xdr:row>
          <xdr:rowOff>95250</xdr:rowOff>
        </xdr:from>
        <xdr:to>
          <xdr:col>10</xdr:col>
          <xdr:colOff>0</xdr:colOff>
          <xdr:row>4</xdr:row>
          <xdr:rowOff>76200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ISR Proyectado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9"/>
  <sheetViews>
    <sheetView tabSelected="1" workbookViewId="0">
      <pane ySplit="8" topLeftCell="A9" activePane="bottomLeft" state="frozen"/>
      <selection pane="bottomLeft" activeCell="T9" sqref="T9"/>
    </sheetView>
  </sheetViews>
  <sheetFormatPr baseColWidth="10" defaultColWidth="0" defaultRowHeight="10.5" zeroHeight="1" x14ac:dyDescent="0.2"/>
  <cols>
    <col min="1" max="1" width="16.33203125" style="66" bestFit="1" customWidth="1"/>
    <col min="2" max="2" width="8" style="66" bestFit="1" customWidth="1"/>
    <col min="3" max="3" width="33.1640625" style="66" bestFit="1" customWidth="1"/>
    <col min="4" max="4" width="16.83203125" style="66" customWidth="1"/>
    <col min="5" max="5" width="16.6640625" style="66" bestFit="1" customWidth="1"/>
    <col min="6" max="6" width="15.1640625" style="66" customWidth="1"/>
    <col min="7" max="8" width="15.1640625" style="67" customWidth="1"/>
    <col min="9" max="9" width="15.33203125" style="67" bestFit="1" customWidth="1"/>
    <col min="10" max="10" width="16" style="67" customWidth="1"/>
    <col min="11" max="11" width="9.33203125" style="2" customWidth="1"/>
    <col min="12" max="12" width="10.1640625" style="2" customWidth="1"/>
    <col min="13" max="13" width="13.5" style="2" bestFit="1" customWidth="1"/>
    <col min="14" max="16" width="9.33203125" style="2" customWidth="1"/>
    <col min="17" max="17" width="10.83203125" style="2" customWidth="1"/>
    <col min="18" max="20" width="13.5" style="2" bestFit="1" customWidth="1"/>
    <col min="21" max="701" width="9.33203125" style="2" customWidth="1"/>
    <col min="702" max="16384" width="9.33203125" style="2" hidden="1"/>
  </cols>
  <sheetData>
    <row r="1" spans="1:21" ht="31.5" customHeight="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</row>
    <row r="2" spans="1:21" ht="13.5" customHeight="1" x14ac:dyDescent="0.2">
      <c r="A2" s="7" t="s">
        <v>35</v>
      </c>
      <c r="B2" s="28">
        <v>96.22</v>
      </c>
      <c r="C2" s="9" t="s">
        <v>8</v>
      </c>
      <c r="D2" s="3">
        <v>120000</v>
      </c>
      <c r="E2" s="10" t="s">
        <v>25</v>
      </c>
      <c r="F2" s="5" t="s">
        <v>36</v>
      </c>
      <c r="G2" s="6"/>
      <c r="H2" s="22" t="s">
        <v>10</v>
      </c>
      <c r="I2" s="23"/>
      <c r="J2" s="8"/>
    </row>
    <row r="3" spans="1:21" x14ac:dyDescent="0.2">
      <c r="A3" s="9" t="s">
        <v>7</v>
      </c>
      <c r="B3" s="4">
        <v>15</v>
      </c>
      <c r="C3" s="9" t="s">
        <v>4</v>
      </c>
      <c r="D3" s="3">
        <v>56099</v>
      </c>
      <c r="E3" s="26" t="s">
        <v>26</v>
      </c>
      <c r="F3" s="50" t="s">
        <v>37</v>
      </c>
      <c r="G3" s="51"/>
      <c r="H3" s="24" t="s">
        <v>11</v>
      </c>
      <c r="I3" s="25" t="s">
        <v>12</v>
      </c>
      <c r="J3" s="8"/>
    </row>
    <row r="4" spans="1:21" x14ac:dyDescent="0.2">
      <c r="A4" s="9" t="s">
        <v>11</v>
      </c>
      <c r="B4" s="4">
        <v>0.53</v>
      </c>
      <c r="C4" s="9"/>
      <c r="D4" s="52"/>
      <c r="E4" s="53">
        <v>0.2</v>
      </c>
      <c r="F4" s="44">
        <f>MAX(D3-G8,0)</f>
        <v>0.12421524756791769</v>
      </c>
      <c r="G4" s="45"/>
      <c r="H4" s="54">
        <f>(G8-H8)*B4</f>
        <v>4510.6204665011983</v>
      </c>
      <c r="I4" s="54">
        <f>G8-H8-H4</f>
        <v>3999.9841872746465</v>
      </c>
      <c r="J4" s="8"/>
    </row>
    <row r="5" spans="1:21" x14ac:dyDescent="0.2">
      <c r="A5" s="8"/>
      <c r="B5" s="8"/>
      <c r="C5" s="9"/>
      <c r="D5" s="7"/>
      <c r="E5" s="8"/>
      <c r="F5" s="8"/>
      <c r="G5" s="8"/>
      <c r="H5" s="8"/>
      <c r="I5" s="8"/>
      <c r="J5" s="8"/>
    </row>
    <row r="6" spans="1:21" hidden="1" x14ac:dyDescent="0.2">
      <c r="A6" s="31" t="s">
        <v>28</v>
      </c>
      <c r="B6" s="31" t="s">
        <v>9</v>
      </c>
      <c r="C6" s="34">
        <v>3</v>
      </c>
      <c r="D6" s="37" t="s">
        <v>27</v>
      </c>
      <c r="E6" s="40" t="s">
        <v>0</v>
      </c>
      <c r="F6" s="41"/>
      <c r="G6" s="40" t="s">
        <v>1</v>
      </c>
      <c r="H6" s="41"/>
      <c r="I6" s="29">
        <v>1</v>
      </c>
      <c r="J6" s="31" t="s">
        <v>5</v>
      </c>
    </row>
    <row r="7" spans="1:21" hidden="1" x14ac:dyDescent="0.2">
      <c r="A7" s="32"/>
      <c r="B7" s="32"/>
      <c r="C7" s="35"/>
      <c r="D7" s="38"/>
      <c r="E7" s="42" t="s">
        <v>2</v>
      </c>
      <c r="F7" s="42" t="s">
        <v>3</v>
      </c>
      <c r="G7" s="42" t="s">
        <v>2</v>
      </c>
      <c r="H7" s="42" t="s">
        <v>6</v>
      </c>
      <c r="I7" s="30"/>
      <c r="J7" s="32"/>
    </row>
    <row r="8" spans="1:21" ht="21" x14ac:dyDescent="0.2">
      <c r="A8" s="33"/>
      <c r="B8" s="33"/>
      <c r="C8" s="36"/>
      <c r="D8" s="39"/>
      <c r="E8" s="43">
        <f>SUM($E$9:$E$109)</f>
        <v>366959.72</v>
      </c>
      <c r="F8" s="43">
        <f>SUM($F$9:$F$109)</f>
        <v>1419</v>
      </c>
      <c r="G8" s="43">
        <f>SUM($G$9:$G$109)</f>
        <v>56098.875784752432</v>
      </c>
      <c r="H8" s="43">
        <f>SUM($H$9:$H$109)</f>
        <v>47588.271130976587</v>
      </c>
      <c r="I8" s="43">
        <f>SUM($I$9:$I$109)</f>
        <v>4526.4757847524261</v>
      </c>
      <c r="J8" s="43">
        <f>SUM($J$9:$J$109)</f>
        <v>51572.4</v>
      </c>
      <c r="L8" s="55" t="s">
        <v>38</v>
      </c>
      <c r="M8" s="55" t="s">
        <v>29</v>
      </c>
      <c r="N8" s="55" t="s">
        <v>31</v>
      </c>
      <c r="O8" s="55" t="s">
        <v>32</v>
      </c>
      <c r="P8" s="55" t="s">
        <v>30</v>
      </c>
      <c r="Q8" s="55" t="s">
        <v>33</v>
      </c>
      <c r="R8" s="55" t="s">
        <v>34</v>
      </c>
      <c r="S8" s="55" t="s">
        <v>40</v>
      </c>
      <c r="T8" s="55" t="s">
        <v>41</v>
      </c>
    </row>
    <row r="9" spans="1:21" ht="11.25" x14ac:dyDescent="0.2">
      <c r="A9" s="56"/>
      <c r="B9" s="57">
        <v>1</v>
      </c>
      <c r="C9" s="58"/>
      <c r="D9" s="59">
        <v>384.20126027397259</v>
      </c>
      <c r="E9" s="60">
        <v>140233.46</v>
      </c>
      <c r="F9" s="60">
        <v>365</v>
      </c>
      <c r="G9" s="61">
        <f>MIN((E9*(cantidad/2)/$E$8)+(F9*(cantidad/2)/$F$8),$R9)</f>
        <v>17934.089034327961</v>
      </c>
      <c r="H9" s="62">
        <f t="shared" ref="H9:H40" si="0">IF(Exe&gt;G9,0,G9-Exe)</f>
        <v>16490.789034327961</v>
      </c>
      <c r="I9" s="62">
        <f>ISR</f>
        <v>2081.2890343279596</v>
      </c>
      <c r="J9" s="61">
        <f t="shared" ref="J9:J72" si="1">G9-I9</f>
        <v>15852.800000000001</v>
      </c>
      <c r="L9" s="63">
        <f>IF(ISERROR((E9/F9)),0,(E9/F9))</f>
        <v>384.20126027397259</v>
      </c>
      <c r="M9" s="64">
        <f>L9*90</f>
        <v>34578.113424657531</v>
      </c>
      <c r="N9" s="2">
        <v>0</v>
      </c>
      <c r="O9" s="2">
        <v>0</v>
      </c>
      <c r="P9" s="2">
        <v>0</v>
      </c>
      <c r="Q9" s="2">
        <f>AVERAGE(N9:P9)</f>
        <v>0</v>
      </c>
      <c r="R9" s="64">
        <f>MAX(M9,Q9)</f>
        <v>34578.113424657531</v>
      </c>
      <c r="S9" s="63">
        <f>(E9*(cantidad/2)/$E$8)+(F9*(cantidad/2)/$F$8)</f>
        <v>17934.089034327961</v>
      </c>
      <c r="T9" s="64">
        <f>S9-G9</f>
        <v>0</v>
      </c>
      <c r="U9" s="65">
        <f>IF(ISERROR((T9/S9)),"-",(T9/S9))</f>
        <v>0</v>
      </c>
    </row>
    <row r="10" spans="1:21" ht="11.25" x14ac:dyDescent="0.2">
      <c r="A10" s="56"/>
      <c r="B10" s="57">
        <v>2</v>
      </c>
      <c r="C10" s="58"/>
      <c r="D10" s="59">
        <v>579.37474576271188</v>
      </c>
      <c r="E10" s="60">
        <v>102549.33</v>
      </c>
      <c r="F10" s="60">
        <v>177</v>
      </c>
      <c r="G10" s="61">
        <f>MIN((E10*(cantidad/2)/$E$8)+(F10*(cantidad/2)/$F$8),$R10)</f>
        <v>11337.393837100153</v>
      </c>
      <c r="H10" s="62">
        <f t="shared" si="0"/>
        <v>9894.0938371001539</v>
      </c>
      <c r="I10" s="62">
        <f>ISR</f>
        <v>816.9938371001532</v>
      </c>
      <c r="J10" s="61">
        <f t="shared" si="1"/>
        <v>10520.4</v>
      </c>
      <c r="L10" s="63">
        <f t="shared" ref="L10:L73" si="2">IF(ISERROR((E10/F10)),0,(E10/F10))</f>
        <v>579.37474576271188</v>
      </c>
      <c r="M10" s="64">
        <f t="shared" ref="M10:M73" si="3">L10*90</f>
        <v>52143.72711864407</v>
      </c>
      <c r="N10" s="2">
        <v>0</v>
      </c>
      <c r="O10" s="2">
        <v>0</v>
      </c>
      <c r="P10" s="2">
        <v>0</v>
      </c>
      <c r="Q10" s="2">
        <f t="shared" ref="Q10:Q73" si="4">AVERAGE(N10:P10)</f>
        <v>0</v>
      </c>
      <c r="R10" s="64">
        <f t="shared" ref="R10:R73" si="5">MAX(M10,Q10)</f>
        <v>52143.72711864407</v>
      </c>
      <c r="S10" s="63">
        <f>(E10*(cantidad/2)/$E$8)+(F10*(cantidad/2)/$F$8)</f>
        <v>11337.393837100153</v>
      </c>
      <c r="T10" s="64">
        <f t="shared" ref="T10:T73" si="6">S10-G10</f>
        <v>0</v>
      </c>
      <c r="U10" s="65">
        <f>IF(ISERROR((T10/S10)),"-",(T10/S10))</f>
        <v>0</v>
      </c>
    </row>
    <row r="11" spans="1:21" ht="11.25" x14ac:dyDescent="0.2">
      <c r="B11" s="57">
        <v>3</v>
      </c>
      <c r="C11" s="58"/>
      <c r="D11" s="59">
        <v>210.8042628205128</v>
      </c>
      <c r="E11" s="60">
        <v>65770.929999999993</v>
      </c>
      <c r="F11" s="60">
        <v>312</v>
      </c>
      <c r="G11" s="61">
        <f>MIN((E11*(cantidad/2)/$E$8)+(F11*(cantidad/2)/$F$8),$R11)</f>
        <v>11194.700325618187</v>
      </c>
      <c r="H11" s="62">
        <f t="shared" si="0"/>
        <v>9751.4003256181877</v>
      </c>
      <c r="I11" s="62">
        <f>ISR</f>
        <v>794.10032561818548</v>
      </c>
      <c r="J11" s="61">
        <f t="shared" si="1"/>
        <v>10400.600000000002</v>
      </c>
      <c r="L11" s="63">
        <f t="shared" si="2"/>
        <v>210.8042628205128</v>
      </c>
      <c r="M11" s="64">
        <f t="shared" si="3"/>
        <v>18972.383653846151</v>
      </c>
      <c r="N11" s="2">
        <v>0</v>
      </c>
      <c r="O11" s="2">
        <v>0</v>
      </c>
      <c r="P11" s="2">
        <v>0</v>
      </c>
      <c r="Q11" s="2">
        <f t="shared" si="4"/>
        <v>0</v>
      </c>
      <c r="R11" s="64">
        <f t="shared" si="5"/>
        <v>18972.383653846151</v>
      </c>
      <c r="S11" s="63">
        <f>(E11*(cantidad/2)/$E$8)+(F11*(cantidad/2)/$F$8)</f>
        <v>11194.700325618187</v>
      </c>
      <c r="T11" s="64">
        <f t="shared" si="6"/>
        <v>0</v>
      </c>
      <c r="U11" s="65">
        <f>IF(ISERROR((T11/S11)),"-",(T11/S11))</f>
        <v>0</v>
      </c>
    </row>
    <row r="12" spans="1:21" ht="11.25" x14ac:dyDescent="0.2">
      <c r="B12" s="57">
        <v>4</v>
      </c>
      <c r="C12" s="58"/>
      <c r="D12" s="59">
        <v>116.18082191780822</v>
      </c>
      <c r="E12" s="60">
        <v>42406</v>
      </c>
      <c r="F12" s="60">
        <v>365</v>
      </c>
      <c r="G12" s="61">
        <f>MIN((E12*(cantidad/2)/$E$8)+(F12*(cantidad/2)/$F$8),$R12)</f>
        <v>10456.273972602739</v>
      </c>
      <c r="H12" s="62">
        <f t="shared" si="0"/>
        <v>9012.9739726027401</v>
      </c>
      <c r="I12" s="62">
        <f>ISR</f>
        <v>706.67397260273879</v>
      </c>
      <c r="J12" s="61">
        <f t="shared" si="1"/>
        <v>9749.6</v>
      </c>
      <c r="L12" s="63">
        <f t="shared" si="2"/>
        <v>116.18082191780822</v>
      </c>
      <c r="M12" s="64">
        <f t="shared" si="3"/>
        <v>10456.273972602739</v>
      </c>
      <c r="N12" s="2">
        <v>0</v>
      </c>
      <c r="O12" s="2">
        <v>0</v>
      </c>
      <c r="P12" s="2">
        <v>0</v>
      </c>
      <c r="Q12" s="2">
        <f t="shared" si="4"/>
        <v>0</v>
      </c>
      <c r="R12" s="64">
        <f t="shared" si="5"/>
        <v>10456.273972602739</v>
      </c>
      <c r="S12" s="63">
        <f>(E12*(cantidad/2)/$E$8)+(F12*(cantidad/2)/$F$8)</f>
        <v>10456.398187850311</v>
      </c>
      <c r="T12" s="64">
        <f t="shared" si="6"/>
        <v>0.12421524757155566</v>
      </c>
      <c r="U12" s="65">
        <f>IF(ISERROR((T12/S12)),"-",(T12/S12))</f>
        <v>1.1879353228522428E-5</v>
      </c>
    </row>
    <row r="13" spans="1:21" ht="11.25" x14ac:dyDescent="0.2">
      <c r="B13" s="57">
        <v>5</v>
      </c>
      <c r="C13" s="58"/>
      <c r="D13" s="59">
        <v>80</v>
      </c>
      <c r="E13" s="60">
        <v>12000</v>
      </c>
      <c r="F13" s="60">
        <v>150</v>
      </c>
      <c r="G13" s="61">
        <f>MIN((E13*(cantidad/2)/$E$8)+(F13*(cantidad/2)/$F$8),$R13)</f>
        <v>3882.3139613275421</v>
      </c>
      <c r="H13" s="62">
        <f t="shared" si="0"/>
        <v>2439.0139613275423</v>
      </c>
      <c r="I13" s="62">
        <f>ISR</f>
        <v>127.31396132754199</v>
      </c>
      <c r="J13" s="61">
        <f t="shared" si="1"/>
        <v>3755</v>
      </c>
      <c r="L13" s="63">
        <f t="shared" si="2"/>
        <v>80</v>
      </c>
      <c r="M13" s="64">
        <f t="shared" si="3"/>
        <v>7200</v>
      </c>
      <c r="N13" s="2">
        <v>0</v>
      </c>
      <c r="O13" s="2">
        <v>0</v>
      </c>
      <c r="P13" s="2">
        <v>0</v>
      </c>
      <c r="Q13" s="2">
        <f t="shared" si="4"/>
        <v>0</v>
      </c>
      <c r="R13" s="64">
        <f t="shared" si="5"/>
        <v>7200</v>
      </c>
      <c r="S13" s="63">
        <f>(E13*(cantidad/2)/$E$8)+(F13*(cantidad/2)/$F$8)</f>
        <v>3882.3139613275421</v>
      </c>
      <c r="T13" s="64">
        <f t="shared" si="6"/>
        <v>0</v>
      </c>
      <c r="U13" s="65">
        <f>IF(ISERROR((T13/S13)),"-",(T13/S13))</f>
        <v>0</v>
      </c>
    </row>
    <row r="14" spans="1:21" ht="11.25" x14ac:dyDescent="0.2">
      <c r="B14" s="57">
        <v>6</v>
      </c>
      <c r="C14" s="58"/>
      <c r="D14" s="59">
        <v>80</v>
      </c>
      <c r="E14" s="60">
        <v>4000</v>
      </c>
      <c r="F14" s="60">
        <v>50</v>
      </c>
      <c r="G14" s="61">
        <f>MIN((E14*(cantidad/2)/$E$8)+(F14*(cantidad/2)/$F$8),$R14)</f>
        <v>1294.1046537758473</v>
      </c>
      <c r="H14" s="62">
        <f t="shared" si="0"/>
        <v>0</v>
      </c>
      <c r="I14" s="62">
        <f>ISR</f>
        <v>0.10465377584721047</v>
      </c>
      <c r="J14" s="61">
        <f t="shared" si="1"/>
        <v>1294</v>
      </c>
      <c r="L14" s="63">
        <f t="shared" si="2"/>
        <v>80</v>
      </c>
      <c r="M14" s="64">
        <f t="shared" si="3"/>
        <v>7200</v>
      </c>
      <c r="N14" s="2">
        <v>0</v>
      </c>
      <c r="O14" s="2">
        <v>0</v>
      </c>
      <c r="P14" s="2">
        <v>0</v>
      </c>
      <c r="Q14" s="2">
        <f t="shared" si="4"/>
        <v>0</v>
      </c>
      <c r="R14" s="64">
        <f t="shared" si="5"/>
        <v>7200</v>
      </c>
      <c r="S14" s="63">
        <f>(E14*(cantidad/2)/$E$8)+(F14*(cantidad/2)/$F$8)</f>
        <v>1294.1046537758473</v>
      </c>
      <c r="T14" s="64">
        <f t="shared" si="6"/>
        <v>0</v>
      </c>
      <c r="U14" s="65">
        <f>IF(ISERROR((T14/S14)),"-",(T14/S14))</f>
        <v>0</v>
      </c>
    </row>
    <row r="15" spans="1:21" ht="11.25" x14ac:dyDescent="0.2">
      <c r="B15" s="57">
        <v>7</v>
      </c>
      <c r="C15" s="58"/>
      <c r="D15" s="59"/>
      <c r="E15" s="60"/>
      <c r="F15" s="60"/>
      <c r="G15" s="61">
        <f>MIN((E15*(cantidad/2)/$E$8)+(F15*(cantidad/2)/$F$8),$R15)</f>
        <v>0</v>
      </c>
      <c r="H15" s="62">
        <f t="shared" si="0"/>
        <v>0</v>
      </c>
      <c r="I15" s="62">
        <f>ISR</f>
        <v>0</v>
      </c>
      <c r="J15" s="61">
        <f t="shared" si="1"/>
        <v>0</v>
      </c>
      <c r="L15" s="63">
        <f t="shared" si="2"/>
        <v>0</v>
      </c>
      <c r="M15" s="64">
        <f t="shared" si="3"/>
        <v>0</v>
      </c>
      <c r="N15" s="2">
        <v>0</v>
      </c>
      <c r="O15" s="2">
        <v>0</v>
      </c>
      <c r="P15" s="2">
        <v>0</v>
      </c>
      <c r="Q15" s="2">
        <f t="shared" si="4"/>
        <v>0</v>
      </c>
      <c r="R15" s="64">
        <f t="shared" si="5"/>
        <v>0</v>
      </c>
      <c r="S15" s="63">
        <f>(E15*(cantidad/2)/$E$8)+(F15*(cantidad/2)/$F$8)</f>
        <v>0</v>
      </c>
      <c r="T15" s="64">
        <f t="shared" si="6"/>
        <v>0</v>
      </c>
      <c r="U15" s="65" t="str">
        <f>IF(ISERROR((T15/S15)),"-",(T15/S15))</f>
        <v>-</v>
      </c>
    </row>
    <row r="16" spans="1:21" ht="11.25" x14ac:dyDescent="0.2">
      <c r="B16" s="57">
        <v>8</v>
      </c>
      <c r="C16" s="58"/>
      <c r="D16" s="59"/>
      <c r="E16" s="60"/>
      <c r="F16" s="60"/>
      <c r="G16" s="61">
        <f>MIN((E16*(cantidad/2)/$E$8)+(F16*(cantidad/2)/$F$8),$R16)</f>
        <v>0</v>
      </c>
      <c r="H16" s="62">
        <f t="shared" si="0"/>
        <v>0</v>
      </c>
      <c r="I16" s="62">
        <f>ISR</f>
        <v>0</v>
      </c>
      <c r="J16" s="61">
        <f t="shared" si="1"/>
        <v>0</v>
      </c>
      <c r="L16" s="63">
        <f t="shared" si="2"/>
        <v>0</v>
      </c>
      <c r="M16" s="64">
        <f t="shared" si="3"/>
        <v>0</v>
      </c>
      <c r="N16" s="2">
        <v>0</v>
      </c>
      <c r="O16" s="2">
        <v>0</v>
      </c>
      <c r="P16" s="2">
        <v>0</v>
      </c>
      <c r="Q16" s="2">
        <f t="shared" si="4"/>
        <v>0</v>
      </c>
      <c r="R16" s="64">
        <f t="shared" si="5"/>
        <v>0</v>
      </c>
      <c r="S16" s="63">
        <f>(E16*(cantidad/2)/$E$8)+(F16*(cantidad/2)/$F$8)</f>
        <v>0</v>
      </c>
      <c r="T16" s="64">
        <f t="shared" si="6"/>
        <v>0</v>
      </c>
      <c r="U16" s="65" t="str">
        <f>IF(ISERROR((T16/S16)),"-",(T16/S16))</f>
        <v>-</v>
      </c>
    </row>
    <row r="17" spans="2:21" ht="11.25" x14ac:dyDescent="0.2">
      <c r="B17" s="57">
        <v>9</v>
      </c>
      <c r="C17" s="58"/>
      <c r="D17" s="59"/>
      <c r="E17" s="60"/>
      <c r="F17" s="60"/>
      <c r="G17" s="61">
        <f>MIN((E17*(cantidad/2)/$E$8)+(F17*(cantidad/2)/$F$8),$R17)</f>
        <v>0</v>
      </c>
      <c r="H17" s="62">
        <f t="shared" si="0"/>
        <v>0</v>
      </c>
      <c r="I17" s="62">
        <f>ISR</f>
        <v>0</v>
      </c>
      <c r="J17" s="61">
        <f t="shared" si="1"/>
        <v>0</v>
      </c>
      <c r="L17" s="63">
        <f t="shared" si="2"/>
        <v>0</v>
      </c>
      <c r="M17" s="64">
        <f t="shared" si="3"/>
        <v>0</v>
      </c>
      <c r="N17" s="2">
        <v>0</v>
      </c>
      <c r="O17" s="2">
        <v>0</v>
      </c>
      <c r="P17" s="2">
        <v>0</v>
      </c>
      <c r="Q17" s="2">
        <f t="shared" si="4"/>
        <v>0</v>
      </c>
      <c r="R17" s="64">
        <f t="shared" si="5"/>
        <v>0</v>
      </c>
      <c r="S17" s="63">
        <f>(E17*(cantidad/2)/$E$8)+(F17*(cantidad/2)/$F$8)</f>
        <v>0</v>
      </c>
      <c r="T17" s="64">
        <f t="shared" si="6"/>
        <v>0</v>
      </c>
      <c r="U17" s="65" t="str">
        <f>IF(ISERROR((T17/S17)),"-",(T17/S17))</f>
        <v>-</v>
      </c>
    </row>
    <row r="18" spans="2:21" ht="11.25" x14ac:dyDescent="0.2">
      <c r="B18" s="57">
        <v>10</v>
      </c>
      <c r="C18" s="58"/>
      <c r="D18" s="59"/>
      <c r="E18" s="60"/>
      <c r="F18" s="60"/>
      <c r="G18" s="61">
        <f>MIN((E18*(cantidad/2)/$E$8)+(F18*(cantidad/2)/$F$8),$R18)</f>
        <v>0</v>
      </c>
      <c r="H18" s="62">
        <f t="shared" si="0"/>
        <v>0</v>
      </c>
      <c r="I18" s="62">
        <f>ISR</f>
        <v>0</v>
      </c>
      <c r="J18" s="61">
        <f t="shared" si="1"/>
        <v>0</v>
      </c>
      <c r="L18" s="63">
        <f t="shared" si="2"/>
        <v>0</v>
      </c>
      <c r="M18" s="64">
        <f t="shared" si="3"/>
        <v>0</v>
      </c>
      <c r="N18" s="2">
        <v>0</v>
      </c>
      <c r="O18" s="2">
        <v>0</v>
      </c>
      <c r="P18" s="2">
        <v>0</v>
      </c>
      <c r="Q18" s="2">
        <f t="shared" si="4"/>
        <v>0</v>
      </c>
      <c r="R18" s="64">
        <f t="shared" si="5"/>
        <v>0</v>
      </c>
      <c r="S18" s="63">
        <f>(E18*(cantidad/2)/$E$8)+(F18*(cantidad/2)/$F$8)</f>
        <v>0</v>
      </c>
      <c r="T18" s="64">
        <f t="shared" si="6"/>
        <v>0</v>
      </c>
      <c r="U18" s="65" t="str">
        <f>IF(ISERROR((T18/S18)),"-",(T18/S18))</f>
        <v>-</v>
      </c>
    </row>
    <row r="19" spans="2:21" ht="11.25" x14ac:dyDescent="0.2">
      <c r="B19" s="57">
        <v>11</v>
      </c>
      <c r="C19" s="58"/>
      <c r="D19" s="59"/>
      <c r="E19" s="60"/>
      <c r="F19" s="60"/>
      <c r="G19" s="61">
        <f>MIN((E19*(cantidad/2)/$E$8)+(F19*(cantidad/2)/$F$8),$R19)</f>
        <v>0</v>
      </c>
      <c r="H19" s="62">
        <f t="shared" si="0"/>
        <v>0</v>
      </c>
      <c r="I19" s="62">
        <f>ISR</f>
        <v>0</v>
      </c>
      <c r="J19" s="61">
        <f t="shared" si="1"/>
        <v>0</v>
      </c>
      <c r="L19" s="63">
        <f t="shared" si="2"/>
        <v>0</v>
      </c>
      <c r="M19" s="64">
        <f t="shared" si="3"/>
        <v>0</v>
      </c>
      <c r="N19" s="2">
        <v>0</v>
      </c>
      <c r="O19" s="2">
        <v>0</v>
      </c>
      <c r="P19" s="2">
        <v>0</v>
      </c>
      <c r="Q19" s="2">
        <f t="shared" si="4"/>
        <v>0</v>
      </c>
      <c r="R19" s="64">
        <f t="shared" si="5"/>
        <v>0</v>
      </c>
      <c r="S19" s="63">
        <f>(E19*(cantidad/2)/$E$8)+(F19*(cantidad/2)/$F$8)</f>
        <v>0</v>
      </c>
      <c r="T19" s="64">
        <f t="shared" si="6"/>
        <v>0</v>
      </c>
      <c r="U19" s="65" t="str">
        <f>IF(ISERROR((T19/S19)),"-",(T19/S19))</f>
        <v>-</v>
      </c>
    </row>
    <row r="20" spans="2:21" ht="11.25" x14ac:dyDescent="0.2">
      <c r="B20" s="57">
        <v>12</v>
      </c>
      <c r="C20" s="58"/>
      <c r="D20" s="59"/>
      <c r="E20" s="60"/>
      <c r="F20" s="60"/>
      <c r="G20" s="61">
        <f>MIN((E20*(cantidad/2)/$E$8)+(F20*(cantidad/2)/$F$8),$R20)</f>
        <v>0</v>
      </c>
      <c r="H20" s="62">
        <f t="shared" si="0"/>
        <v>0</v>
      </c>
      <c r="I20" s="62">
        <f>ISR</f>
        <v>0</v>
      </c>
      <c r="J20" s="61">
        <f t="shared" si="1"/>
        <v>0</v>
      </c>
      <c r="L20" s="63">
        <f t="shared" si="2"/>
        <v>0</v>
      </c>
      <c r="M20" s="64">
        <f t="shared" si="3"/>
        <v>0</v>
      </c>
      <c r="N20" s="2">
        <v>0</v>
      </c>
      <c r="O20" s="2">
        <v>0</v>
      </c>
      <c r="P20" s="2">
        <v>0</v>
      </c>
      <c r="Q20" s="2">
        <f t="shared" si="4"/>
        <v>0</v>
      </c>
      <c r="R20" s="64">
        <f t="shared" si="5"/>
        <v>0</v>
      </c>
      <c r="S20" s="63">
        <f>(E20*(cantidad/2)/$E$8)+(F20*(cantidad/2)/$F$8)</f>
        <v>0</v>
      </c>
      <c r="T20" s="64">
        <f t="shared" si="6"/>
        <v>0</v>
      </c>
      <c r="U20" s="65" t="str">
        <f>IF(ISERROR((T20/S20)),"-",(T20/S20))</f>
        <v>-</v>
      </c>
    </row>
    <row r="21" spans="2:21" ht="11.25" x14ac:dyDescent="0.2">
      <c r="B21" s="57">
        <v>13</v>
      </c>
      <c r="C21" s="58"/>
      <c r="D21" s="59"/>
      <c r="E21" s="60"/>
      <c r="F21" s="60"/>
      <c r="G21" s="61">
        <f>MIN((E21*(cantidad/2)/$E$8)+(F21*(cantidad/2)/$F$8),$R21)</f>
        <v>0</v>
      </c>
      <c r="H21" s="62">
        <f t="shared" si="0"/>
        <v>0</v>
      </c>
      <c r="I21" s="62">
        <f>ISR</f>
        <v>0</v>
      </c>
      <c r="J21" s="61">
        <f t="shared" si="1"/>
        <v>0</v>
      </c>
      <c r="L21" s="63">
        <f t="shared" si="2"/>
        <v>0</v>
      </c>
      <c r="M21" s="64">
        <f t="shared" si="3"/>
        <v>0</v>
      </c>
      <c r="N21" s="2">
        <v>0</v>
      </c>
      <c r="O21" s="2">
        <v>0</v>
      </c>
      <c r="P21" s="2">
        <v>0</v>
      </c>
      <c r="Q21" s="2">
        <f t="shared" si="4"/>
        <v>0</v>
      </c>
      <c r="R21" s="64">
        <f t="shared" si="5"/>
        <v>0</v>
      </c>
      <c r="S21" s="63">
        <f>(E21*(cantidad/2)/$E$8)+(F21*(cantidad/2)/$F$8)</f>
        <v>0</v>
      </c>
      <c r="T21" s="64">
        <f t="shared" si="6"/>
        <v>0</v>
      </c>
      <c r="U21" s="65" t="str">
        <f>IF(ISERROR((T21/S21)),"-",(T21/S21))</f>
        <v>-</v>
      </c>
    </row>
    <row r="22" spans="2:21" ht="11.25" x14ac:dyDescent="0.2">
      <c r="B22" s="57">
        <v>14</v>
      </c>
      <c r="C22" s="58"/>
      <c r="D22" s="59"/>
      <c r="E22" s="60"/>
      <c r="F22" s="60"/>
      <c r="G22" s="61">
        <f>MIN((E22*(cantidad/2)/$E$8)+(F22*(cantidad/2)/$F$8),$R22)</f>
        <v>0</v>
      </c>
      <c r="H22" s="62">
        <f t="shared" si="0"/>
        <v>0</v>
      </c>
      <c r="I22" s="62">
        <f>ISR</f>
        <v>0</v>
      </c>
      <c r="J22" s="61">
        <f t="shared" si="1"/>
        <v>0</v>
      </c>
      <c r="L22" s="63">
        <f t="shared" si="2"/>
        <v>0</v>
      </c>
      <c r="M22" s="64">
        <f t="shared" si="3"/>
        <v>0</v>
      </c>
      <c r="N22" s="2">
        <v>0</v>
      </c>
      <c r="O22" s="2">
        <v>0</v>
      </c>
      <c r="P22" s="2">
        <v>0</v>
      </c>
      <c r="Q22" s="2">
        <f t="shared" si="4"/>
        <v>0</v>
      </c>
      <c r="R22" s="64">
        <f t="shared" si="5"/>
        <v>0</v>
      </c>
      <c r="S22" s="63">
        <f>(E22*(cantidad/2)/$E$8)+(F22*(cantidad/2)/$F$8)</f>
        <v>0</v>
      </c>
      <c r="T22" s="64">
        <f t="shared" si="6"/>
        <v>0</v>
      </c>
      <c r="U22" s="65" t="str">
        <f>IF(ISERROR((T22/S22)),"-",(T22/S22))</f>
        <v>-</v>
      </c>
    </row>
    <row r="23" spans="2:21" ht="11.25" x14ac:dyDescent="0.2">
      <c r="B23" s="57">
        <v>15</v>
      </c>
      <c r="C23" s="58"/>
      <c r="D23" s="59"/>
      <c r="E23" s="60"/>
      <c r="F23" s="60"/>
      <c r="G23" s="61">
        <f>MIN((E23*(cantidad/2)/$E$8)+(F23*(cantidad/2)/$F$8),$R23)</f>
        <v>0</v>
      </c>
      <c r="H23" s="62">
        <f t="shared" si="0"/>
        <v>0</v>
      </c>
      <c r="I23" s="62">
        <f>ISR</f>
        <v>0</v>
      </c>
      <c r="J23" s="61">
        <f t="shared" si="1"/>
        <v>0</v>
      </c>
      <c r="L23" s="63">
        <f t="shared" si="2"/>
        <v>0</v>
      </c>
      <c r="M23" s="64">
        <f t="shared" si="3"/>
        <v>0</v>
      </c>
      <c r="N23" s="2">
        <v>0</v>
      </c>
      <c r="O23" s="2">
        <v>0</v>
      </c>
      <c r="P23" s="2">
        <v>0</v>
      </c>
      <c r="Q23" s="2">
        <f t="shared" si="4"/>
        <v>0</v>
      </c>
      <c r="R23" s="64">
        <f t="shared" si="5"/>
        <v>0</v>
      </c>
      <c r="S23" s="63">
        <f>(E23*(cantidad/2)/$E$8)+(F23*(cantidad/2)/$F$8)</f>
        <v>0</v>
      </c>
      <c r="T23" s="64">
        <f t="shared" si="6"/>
        <v>0</v>
      </c>
      <c r="U23" s="65" t="str">
        <f>IF(ISERROR((T23/S23)),"-",(T23/S23))</f>
        <v>-</v>
      </c>
    </row>
    <row r="24" spans="2:21" ht="11.25" x14ac:dyDescent="0.2">
      <c r="B24" s="57">
        <v>16</v>
      </c>
      <c r="C24" s="58"/>
      <c r="D24" s="59"/>
      <c r="E24" s="60"/>
      <c r="F24" s="60"/>
      <c r="G24" s="61">
        <f>MIN((E24*(cantidad/2)/$E$8)+(F24*(cantidad/2)/$F$8),$R24)</f>
        <v>0</v>
      </c>
      <c r="H24" s="62">
        <f t="shared" si="0"/>
        <v>0</v>
      </c>
      <c r="I24" s="62">
        <f>ISR</f>
        <v>0</v>
      </c>
      <c r="J24" s="61">
        <f t="shared" si="1"/>
        <v>0</v>
      </c>
      <c r="L24" s="63">
        <f t="shared" si="2"/>
        <v>0</v>
      </c>
      <c r="M24" s="64">
        <f t="shared" si="3"/>
        <v>0</v>
      </c>
      <c r="N24" s="2">
        <v>0</v>
      </c>
      <c r="O24" s="2">
        <v>0</v>
      </c>
      <c r="P24" s="2">
        <v>0</v>
      </c>
      <c r="Q24" s="2">
        <f t="shared" si="4"/>
        <v>0</v>
      </c>
      <c r="R24" s="64">
        <f t="shared" si="5"/>
        <v>0</v>
      </c>
      <c r="S24" s="63">
        <f>(E24*(cantidad/2)/$E$8)+(F24*(cantidad/2)/$F$8)</f>
        <v>0</v>
      </c>
      <c r="T24" s="64">
        <f t="shared" si="6"/>
        <v>0</v>
      </c>
      <c r="U24" s="65" t="str">
        <f>IF(ISERROR((T24/S24)),"-",(T24/S24))</f>
        <v>-</v>
      </c>
    </row>
    <row r="25" spans="2:21" ht="11.25" x14ac:dyDescent="0.2">
      <c r="B25" s="57">
        <v>17</v>
      </c>
      <c r="C25" s="58"/>
      <c r="D25" s="59"/>
      <c r="E25" s="60"/>
      <c r="F25" s="60"/>
      <c r="G25" s="61">
        <f>MIN((E25*(cantidad/2)/$E$8)+(F25*(cantidad/2)/$F$8),$R25)</f>
        <v>0</v>
      </c>
      <c r="H25" s="62">
        <f t="shared" si="0"/>
        <v>0</v>
      </c>
      <c r="I25" s="62">
        <f>ISR</f>
        <v>0</v>
      </c>
      <c r="J25" s="61">
        <f t="shared" si="1"/>
        <v>0</v>
      </c>
      <c r="L25" s="63">
        <f t="shared" si="2"/>
        <v>0</v>
      </c>
      <c r="M25" s="64">
        <f t="shared" si="3"/>
        <v>0</v>
      </c>
      <c r="N25" s="2">
        <v>0</v>
      </c>
      <c r="O25" s="2">
        <v>0</v>
      </c>
      <c r="P25" s="2">
        <v>0</v>
      </c>
      <c r="Q25" s="2">
        <f t="shared" si="4"/>
        <v>0</v>
      </c>
      <c r="R25" s="64">
        <f t="shared" si="5"/>
        <v>0</v>
      </c>
      <c r="S25" s="63">
        <f>(E25*(cantidad/2)/$E$8)+(F25*(cantidad/2)/$F$8)</f>
        <v>0</v>
      </c>
      <c r="T25" s="64">
        <f t="shared" si="6"/>
        <v>0</v>
      </c>
      <c r="U25" s="65" t="str">
        <f>IF(ISERROR((T25/S25)),"-",(T25/S25))</f>
        <v>-</v>
      </c>
    </row>
    <row r="26" spans="2:21" ht="11.25" x14ac:dyDescent="0.2">
      <c r="B26" s="57">
        <v>18</v>
      </c>
      <c r="C26" s="58"/>
      <c r="D26" s="59"/>
      <c r="E26" s="60"/>
      <c r="F26" s="60"/>
      <c r="G26" s="61">
        <f>MIN((E26*(cantidad/2)/$E$8)+(F26*(cantidad/2)/$F$8),$R26)</f>
        <v>0</v>
      </c>
      <c r="H26" s="62">
        <f t="shared" si="0"/>
        <v>0</v>
      </c>
      <c r="I26" s="62">
        <f>ISR</f>
        <v>0</v>
      </c>
      <c r="J26" s="61">
        <f t="shared" si="1"/>
        <v>0</v>
      </c>
      <c r="L26" s="63">
        <f t="shared" si="2"/>
        <v>0</v>
      </c>
      <c r="M26" s="64">
        <f t="shared" si="3"/>
        <v>0</v>
      </c>
      <c r="N26" s="2">
        <v>0</v>
      </c>
      <c r="O26" s="2">
        <v>0</v>
      </c>
      <c r="P26" s="2">
        <v>0</v>
      </c>
      <c r="Q26" s="2">
        <f t="shared" si="4"/>
        <v>0</v>
      </c>
      <c r="R26" s="64">
        <f t="shared" si="5"/>
        <v>0</v>
      </c>
      <c r="S26" s="63">
        <f>(E26*(cantidad/2)/$E$8)+(F26*(cantidad/2)/$F$8)</f>
        <v>0</v>
      </c>
      <c r="T26" s="64">
        <f t="shared" si="6"/>
        <v>0</v>
      </c>
      <c r="U26" s="65" t="str">
        <f>IF(ISERROR((T26/S26)),"-",(T26/S26))</f>
        <v>-</v>
      </c>
    </row>
    <row r="27" spans="2:21" ht="11.25" x14ac:dyDescent="0.2">
      <c r="B27" s="57">
        <v>19</v>
      </c>
      <c r="C27" s="58"/>
      <c r="D27" s="59"/>
      <c r="E27" s="60"/>
      <c r="F27" s="60"/>
      <c r="G27" s="61">
        <f>MIN((E27*(cantidad/2)/$E$8)+(F27*(cantidad/2)/$F$8),$R27)</f>
        <v>0</v>
      </c>
      <c r="H27" s="62">
        <f t="shared" si="0"/>
        <v>0</v>
      </c>
      <c r="I27" s="62">
        <f>ISR</f>
        <v>0</v>
      </c>
      <c r="J27" s="61">
        <f t="shared" si="1"/>
        <v>0</v>
      </c>
      <c r="L27" s="63">
        <f t="shared" si="2"/>
        <v>0</v>
      </c>
      <c r="M27" s="64">
        <f t="shared" si="3"/>
        <v>0</v>
      </c>
      <c r="N27" s="2">
        <v>0</v>
      </c>
      <c r="O27" s="2">
        <v>0</v>
      </c>
      <c r="P27" s="2">
        <v>0</v>
      </c>
      <c r="Q27" s="2">
        <f t="shared" si="4"/>
        <v>0</v>
      </c>
      <c r="R27" s="64">
        <f t="shared" si="5"/>
        <v>0</v>
      </c>
      <c r="S27" s="63">
        <f>(E27*(cantidad/2)/$E$8)+(F27*(cantidad/2)/$F$8)</f>
        <v>0</v>
      </c>
      <c r="T27" s="64">
        <f t="shared" si="6"/>
        <v>0</v>
      </c>
      <c r="U27" s="65" t="str">
        <f>IF(ISERROR((T27/S27)),"-",(T27/S27))</f>
        <v>-</v>
      </c>
    </row>
    <row r="28" spans="2:21" ht="11.25" x14ac:dyDescent="0.2">
      <c r="B28" s="57">
        <v>20</v>
      </c>
      <c r="C28" s="58"/>
      <c r="D28" s="59"/>
      <c r="E28" s="60"/>
      <c r="F28" s="60"/>
      <c r="G28" s="61">
        <f>MIN((E28*(cantidad/2)/$E$8)+(F28*(cantidad/2)/$F$8),$R28)</f>
        <v>0</v>
      </c>
      <c r="H28" s="62">
        <f t="shared" si="0"/>
        <v>0</v>
      </c>
      <c r="I28" s="62">
        <f>ISR</f>
        <v>0</v>
      </c>
      <c r="J28" s="61">
        <f t="shared" si="1"/>
        <v>0</v>
      </c>
      <c r="L28" s="63">
        <f t="shared" si="2"/>
        <v>0</v>
      </c>
      <c r="M28" s="64">
        <f t="shared" si="3"/>
        <v>0</v>
      </c>
      <c r="N28" s="2">
        <v>0</v>
      </c>
      <c r="O28" s="2">
        <v>0</v>
      </c>
      <c r="P28" s="2">
        <v>0</v>
      </c>
      <c r="Q28" s="2">
        <f t="shared" si="4"/>
        <v>0</v>
      </c>
      <c r="R28" s="64">
        <f t="shared" si="5"/>
        <v>0</v>
      </c>
      <c r="S28" s="63">
        <f>(E28*(cantidad/2)/$E$8)+(F28*(cantidad/2)/$F$8)</f>
        <v>0</v>
      </c>
      <c r="T28" s="64">
        <f t="shared" si="6"/>
        <v>0</v>
      </c>
      <c r="U28" s="65" t="str">
        <f>IF(ISERROR((T28/S28)),"-",(T28/S28))</f>
        <v>-</v>
      </c>
    </row>
    <row r="29" spans="2:21" ht="11.25" x14ac:dyDescent="0.2">
      <c r="B29" s="57">
        <v>21</v>
      </c>
      <c r="C29" s="58"/>
      <c r="D29" s="59"/>
      <c r="E29" s="60"/>
      <c r="F29" s="60"/>
      <c r="G29" s="61">
        <f>MIN((E29*(cantidad/2)/$E$8)+(F29*(cantidad/2)/$F$8),$R29)</f>
        <v>0</v>
      </c>
      <c r="H29" s="62">
        <f t="shared" si="0"/>
        <v>0</v>
      </c>
      <c r="I29" s="62">
        <f>ISR</f>
        <v>0</v>
      </c>
      <c r="J29" s="61">
        <f t="shared" si="1"/>
        <v>0</v>
      </c>
      <c r="L29" s="63">
        <f t="shared" si="2"/>
        <v>0</v>
      </c>
      <c r="M29" s="64">
        <f t="shared" si="3"/>
        <v>0</v>
      </c>
      <c r="N29" s="2">
        <v>0</v>
      </c>
      <c r="O29" s="2">
        <v>0</v>
      </c>
      <c r="P29" s="2">
        <v>0</v>
      </c>
      <c r="Q29" s="2">
        <f t="shared" si="4"/>
        <v>0</v>
      </c>
      <c r="R29" s="64">
        <f t="shared" si="5"/>
        <v>0</v>
      </c>
      <c r="S29" s="63">
        <f>(E29*(cantidad/2)/$E$8)+(F29*(cantidad/2)/$F$8)</f>
        <v>0</v>
      </c>
      <c r="T29" s="64">
        <f t="shared" si="6"/>
        <v>0</v>
      </c>
      <c r="U29" s="65" t="str">
        <f>IF(ISERROR((T29/S29)),"-",(T29/S29))</f>
        <v>-</v>
      </c>
    </row>
    <row r="30" spans="2:21" ht="11.25" x14ac:dyDescent="0.2">
      <c r="B30" s="57">
        <v>22</v>
      </c>
      <c r="C30" s="58"/>
      <c r="D30" s="59"/>
      <c r="E30" s="60"/>
      <c r="F30" s="60"/>
      <c r="G30" s="61">
        <f>MIN((E30*(cantidad/2)/$E$8)+(F30*(cantidad/2)/$F$8),$R30)</f>
        <v>0</v>
      </c>
      <c r="H30" s="62">
        <f t="shared" si="0"/>
        <v>0</v>
      </c>
      <c r="I30" s="62">
        <f>ISR</f>
        <v>0</v>
      </c>
      <c r="J30" s="61">
        <f t="shared" si="1"/>
        <v>0</v>
      </c>
      <c r="L30" s="63">
        <f t="shared" si="2"/>
        <v>0</v>
      </c>
      <c r="M30" s="64">
        <f t="shared" si="3"/>
        <v>0</v>
      </c>
      <c r="N30" s="2">
        <v>0</v>
      </c>
      <c r="O30" s="2">
        <v>0</v>
      </c>
      <c r="P30" s="2">
        <v>0</v>
      </c>
      <c r="Q30" s="2">
        <f t="shared" si="4"/>
        <v>0</v>
      </c>
      <c r="R30" s="64">
        <f t="shared" si="5"/>
        <v>0</v>
      </c>
      <c r="S30" s="63">
        <f>(E30*(cantidad/2)/$E$8)+(F30*(cantidad/2)/$F$8)</f>
        <v>0</v>
      </c>
      <c r="T30" s="64">
        <f t="shared" si="6"/>
        <v>0</v>
      </c>
      <c r="U30" s="65" t="str">
        <f>IF(ISERROR((T30/S30)),"-",(T30/S30))</f>
        <v>-</v>
      </c>
    </row>
    <row r="31" spans="2:21" ht="11.25" x14ac:dyDescent="0.2">
      <c r="B31" s="57">
        <v>23</v>
      </c>
      <c r="C31" s="58"/>
      <c r="D31" s="59"/>
      <c r="E31" s="60"/>
      <c r="F31" s="60"/>
      <c r="G31" s="61">
        <f>MIN((E31*(cantidad/2)/$E$8)+(F31*(cantidad/2)/$F$8),$R31)</f>
        <v>0</v>
      </c>
      <c r="H31" s="62">
        <f t="shared" si="0"/>
        <v>0</v>
      </c>
      <c r="I31" s="62">
        <f>ISR</f>
        <v>0</v>
      </c>
      <c r="J31" s="61">
        <f t="shared" si="1"/>
        <v>0</v>
      </c>
      <c r="L31" s="63">
        <f t="shared" si="2"/>
        <v>0</v>
      </c>
      <c r="M31" s="64">
        <f t="shared" si="3"/>
        <v>0</v>
      </c>
      <c r="N31" s="2">
        <v>0</v>
      </c>
      <c r="O31" s="2">
        <v>0</v>
      </c>
      <c r="P31" s="2">
        <v>0</v>
      </c>
      <c r="Q31" s="2">
        <f t="shared" si="4"/>
        <v>0</v>
      </c>
      <c r="R31" s="64">
        <f t="shared" si="5"/>
        <v>0</v>
      </c>
      <c r="S31" s="63">
        <f>(E31*(cantidad/2)/$E$8)+(F31*(cantidad/2)/$F$8)</f>
        <v>0</v>
      </c>
      <c r="T31" s="64">
        <f t="shared" si="6"/>
        <v>0</v>
      </c>
      <c r="U31" s="65" t="str">
        <f>IF(ISERROR((T31/S31)),"-",(T31/S31))</f>
        <v>-</v>
      </c>
    </row>
    <row r="32" spans="2:21" ht="11.25" x14ac:dyDescent="0.2">
      <c r="B32" s="57">
        <v>24</v>
      </c>
      <c r="C32" s="58"/>
      <c r="D32" s="59"/>
      <c r="E32" s="60"/>
      <c r="F32" s="60"/>
      <c r="G32" s="61">
        <f>MIN((E32*(cantidad/2)/$E$8)+(F32*(cantidad/2)/$F$8),$R32)</f>
        <v>0</v>
      </c>
      <c r="H32" s="62">
        <f t="shared" si="0"/>
        <v>0</v>
      </c>
      <c r="I32" s="62">
        <f>ISR</f>
        <v>0</v>
      </c>
      <c r="J32" s="61">
        <f t="shared" si="1"/>
        <v>0</v>
      </c>
      <c r="L32" s="63">
        <f t="shared" si="2"/>
        <v>0</v>
      </c>
      <c r="M32" s="64">
        <f t="shared" si="3"/>
        <v>0</v>
      </c>
      <c r="N32" s="2">
        <v>0</v>
      </c>
      <c r="O32" s="2">
        <v>0</v>
      </c>
      <c r="P32" s="2">
        <v>0</v>
      </c>
      <c r="Q32" s="2">
        <f t="shared" si="4"/>
        <v>0</v>
      </c>
      <c r="R32" s="64">
        <f t="shared" si="5"/>
        <v>0</v>
      </c>
      <c r="S32" s="63">
        <f>(E32*(cantidad/2)/$E$8)+(F32*(cantidad/2)/$F$8)</f>
        <v>0</v>
      </c>
      <c r="T32" s="64">
        <f t="shared" si="6"/>
        <v>0</v>
      </c>
      <c r="U32" s="65" t="str">
        <f>IF(ISERROR((T32/S32)),"-",(T32/S32))</f>
        <v>-</v>
      </c>
    </row>
    <row r="33" spans="1:21" ht="11.25" x14ac:dyDescent="0.2">
      <c r="B33" s="57">
        <v>25</v>
      </c>
      <c r="C33" s="58"/>
      <c r="D33" s="59"/>
      <c r="E33" s="60"/>
      <c r="F33" s="60"/>
      <c r="G33" s="61">
        <f>MIN((E33*(cantidad/2)/$E$8)+(F33*(cantidad/2)/$F$8),$R33)</f>
        <v>0</v>
      </c>
      <c r="H33" s="62">
        <f t="shared" si="0"/>
        <v>0</v>
      </c>
      <c r="I33" s="62">
        <f>ISR</f>
        <v>0</v>
      </c>
      <c r="J33" s="61">
        <f t="shared" si="1"/>
        <v>0</v>
      </c>
      <c r="L33" s="63">
        <f t="shared" si="2"/>
        <v>0</v>
      </c>
      <c r="M33" s="64">
        <f t="shared" si="3"/>
        <v>0</v>
      </c>
      <c r="N33" s="2">
        <v>0</v>
      </c>
      <c r="O33" s="2">
        <v>0</v>
      </c>
      <c r="P33" s="2">
        <v>0</v>
      </c>
      <c r="Q33" s="2">
        <f t="shared" si="4"/>
        <v>0</v>
      </c>
      <c r="R33" s="64">
        <f t="shared" si="5"/>
        <v>0</v>
      </c>
      <c r="S33" s="63">
        <f>(E33*(cantidad/2)/$E$8)+(F33*(cantidad/2)/$F$8)</f>
        <v>0</v>
      </c>
      <c r="T33" s="64">
        <f t="shared" si="6"/>
        <v>0</v>
      </c>
      <c r="U33" s="65" t="str">
        <f>IF(ISERROR((T33/S33)),"-",(T33/S33))</f>
        <v>-</v>
      </c>
    </row>
    <row r="34" spans="1:21" ht="11.25" x14ac:dyDescent="0.2">
      <c r="B34" s="57">
        <v>26</v>
      </c>
      <c r="C34" s="58"/>
      <c r="D34" s="59"/>
      <c r="E34" s="60"/>
      <c r="F34" s="60"/>
      <c r="G34" s="61">
        <f>MIN((E34*(cantidad/2)/$E$8)+(F34*(cantidad/2)/$F$8),$R34)</f>
        <v>0</v>
      </c>
      <c r="H34" s="62">
        <f t="shared" si="0"/>
        <v>0</v>
      </c>
      <c r="I34" s="62">
        <f>ISR</f>
        <v>0</v>
      </c>
      <c r="J34" s="61">
        <f t="shared" si="1"/>
        <v>0</v>
      </c>
      <c r="L34" s="63">
        <f t="shared" si="2"/>
        <v>0</v>
      </c>
      <c r="M34" s="64">
        <f t="shared" si="3"/>
        <v>0</v>
      </c>
      <c r="N34" s="2">
        <v>0</v>
      </c>
      <c r="O34" s="2">
        <v>0</v>
      </c>
      <c r="P34" s="2">
        <v>0</v>
      </c>
      <c r="Q34" s="2">
        <f t="shared" si="4"/>
        <v>0</v>
      </c>
      <c r="R34" s="64">
        <f t="shared" si="5"/>
        <v>0</v>
      </c>
      <c r="S34" s="63">
        <f>(E34*(cantidad/2)/$E$8)+(F34*(cantidad/2)/$F$8)</f>
        <v>0</v>
      </c>
      <c r="T34" s="64">
        <f t="shared" si="6"/>
        <v>0</v>
      </c>
      <c r="U34" s="65" t="str">
        <f>IF(ISERROR((T34/S34)),"-",(T34/S34))</f>
        <v>-</v>
      </c>
    </row>
    <row r="35" spans="1:21" ht="11.25" x14ac:dyDescent="0.2">
      <c r="B35" s="57">
        <v>27</v>
      </c>
      <c r="C35" s="58"/>
      <c r="D35" s="59"/>
      <c r="E35" s="60"/>
      <c r="F35" s="60"/>
      <c r="G35" s="61">
        <f>MIN((E35*(cantidad/2)/$E$8)+(F35*(cantidad/2)/$F$8),$R35)</f>
        <v>0</v>
      </c>
      <c r="H35" s="62">
        <f t="shared" si="0"/>
        <v>0</v>
      </c>
      <c r="I35" s="62">
        <f>ISR</f>
        <v>0</v>
      </c>
      <c r="J35" s="61">
        <f t="shared" si="1"/>
        <v>0</v>
      </c>
      <c r="L35" s="63">
        <f t="shared" si="2"/>
        <v>0</v>
      </c>
      <c r="M35" s="64">
        <f t="shared" si="3"/>
        <v>0</v>
      </c>
      <c r="N35" s="2">
        <v>0</v>
      </c>
      <c r="O35" s="2">
        <v>0</v>
      </c>
      <c r="P35" s="2">
        <v>0</v>
      </c>
      <c r="Q35" s="2">
        <f t="shared" si="4"/>
        <v>0</v>
      </c>
      <c r="R35" s="64">
        <f t="shared" si="5"/>
        <v>0</v>
      </c>
      <c r="S35" s="63">
        <f>(E35*(cantidad/2)/$E$8)+(F35*(cantidad/2)/$F$8)</f>
        <v>0</v>
      </c>
      <c r="T35" s="64">
        <f t="shared" si="6"/>
        <v>0</v>
      </c>
      <c r="U35" s="65" t="str">
        <f>IF(ISERROR((T35/S35)),"-",(T35/S35))</f>
        <v>-</v>
      </c>
    </row>
    <row r="36" spans="1:21" ht="11.25" x14ac:dyDescent="0.2">
      <c r="B36" s="57">
        <v>28</v>
      </c>
      <c r="C36" s="58"/>
      <c r="D36" s="59"/>
      <c r="E36" s="60"/>
      <c r="F36" s="60"/>
      <c r="G36" s="61">
        <f>MIN((E36*(cantidad/2)/$E$8)+(F36*(cantidad/2)/$F$8),$R36)</f>
        <v>0</v>
      </c>
      <c r="H36" s="62">
        <f t="shared" si="0"/>
        <v>0</v>
      </c>
      <c r="I36" s="62">
        <f>ISR</f>
        <v>0</v>
      </c>
      <c r="J36" s="61">
        <f t="shared" si="1"/>
        <v>0</v>
      </c>
      <c r="L36" s="63">
        <f t="shared" si="2"/>
        <v>0</v>
      </c>
      <c r="M36" s="64">
        <f t="shared" si="3"/>
        <v>0</v>
      </c>
      <c r="N36" s="2">
        <v>0</v>
      </c>
      <c r="O36" s="2">
        <v>0</v>
      </c>
      <c r="P36" s="2">
        <v>0</v>
      </c>
      <c r="Q36" s="2">
        <f t="shared" si="4"/>
        <v>0</v>
      </c>
      <c r="R36" s="64">
        <f t="shared" si="5"/>
        <v>0</v>
      </c>
      <c r="S36" s="63">
        <f>(E36*(cantidad/2)/$E$8)+(F36*(cantidad/2)/$F$8)</f>
        <v>0</v>
      </c>
      <c r="T36" s="64">
        <f t="shared" si="6"/>
        <v>0</v>
      </c>
      <c r="U36" s="65" t="str">
        <f>IF(ISERROR((T36/S36)),"-",(T36/S36))</f>
        <v>-</v>
      </c>
    </row>
    <row r="37" spans="1:21" ht="11.25" x14ac:dyDescent="0.2">
      <c r="B37" s="57">
        <v>29</v>
      </c>
      <c r="C37" s="58"/>
      <c r="D37" s="59"/>
      <c r="E37" s="60"/>
      <c r="F37" s="60"/>
      <c r="G37" s="61">
        <f>MIN((E37*(cantidad/2)/$E$8)+(F37*(cantidad/2)/$F$8),$R37)</f>
        <v>0</v>
      </c>
      <c r="H37" s="62">
        <f t="shared" si="0"/>
        <v>0</v>
      </c>
      <c r="I37" s="62">
        <f>ISR</f>
        <v>0</v>
      </c>
      <c r="J37" s="61">
        <f t="shared" si="1"/>
        <v>0</v>
      </c>
      <c r="L37" s="63">
        <f t="shared" si="2"/>
        <v>0</v>
      </c>
      <c r="M37" s="64">
        <f t="shared" si="3"/>
        <v>0</v>
      </c>
      <c r="N37" s="2">
        <v>0</v>
      </c>
      <c r="O37" s="2">
        <v>0</v>
      </c>
      <c r="P37" s="2">
        <v>0</v>
      </c>
      <c r="Q37" s="2">
        <f t="shared" si="4"/>
        <v>0</v>
      </c>
      <c r="R37" s="64">
        <f t="shared" si="5"/>
        <v>0</v>
      </c>
      <c r="S37" s="63">
        <f>(E37*(cantidad/2)/$E$8)+(F37*(cantidad/2)/$F$8)</f>
        <v>0</v>
      </c>
      <c r="T37" s="64">
        <f t="shared" si="6"/>
        <v>0</v>
      </c>
      <c r="U37" s="65" t="str">
        <f>IF(ISERROR((T37/S37)),"-",(T37/S37))</f>
        <v>-</v>
      </c>
    </row>
    <row r="38" spans="1:21" ht="11.25" x14ac:dyDescent="0.2">
      <c r="B38" s="57">
        <v>30</v>
      </c>
      <c r="C38" s="58"/>
      <c r="D38" s="59"/>
      <c r="E38" s="60"/>
      <c r="F38" s="60"/>
      <c r="G38" s="61">
        <f>MIN((E38*(cantidad/2)/$E$8)+(F38*(cantidad/2)/$F$8),$R38)</f>
        <v>0</v>
      </c>
      <c r="H38" s="62">
        <f t="shared" si="0"/>
        <v>0</v>
      </c>
      <c r="I38" s="62">
        <f>ISR</f>
        <v>0</v>
      </c>
      <c r="J38" s="61">
        <f t="shared" si="1"/>
        <v>0</v>
      </c>
      <c r="L38" s="63">
        <f t="shared" si="2"/>
        <v>0</v>
      </c>
      <c r="M38" s="64">
        <f t="shared" si="3"/>
        <v>0</v>
      </c>
      <c r="N38" s="2">
        <v>0</v>
      </c>
      <c r="O38" s="2">
        <v>0</v>
      </c>
      <c r="P38" s="2">
        <v>0</v>
      </c>
      <c r="Q38" s="2">
        <f t="shared" si="4"/>
        <v>0</v>
      </c>
      <c r="R38" s="64">
        <f t="shared" si="5"/>
        <v>0</v>
      </c>
      <c r="S38" s="63">
        <f>(E38*(cantidad/2)/$E$8)+(F38*(cantidad/2)/$F$8)</f>
        <v>0</v>
      </c>
      <c r="T38" s="64">
        <f t="shared" si="6"/>
        <v>0</v>
      </c>
      <c r="U38" s="65" t="str">
        <f>IF(ISERROR((T38/S38)),"-",(T38/S38))</f>
        <v>-</v>
      </c>
    </row>
    <row r="39" spans="1:21" ht="11.25" x14ac:dyDescent="0.2">
      <c r="B39" s="57">
        <v>31</v>
      </c>
      <c r="C39" s="58"/>
      <c r="D39" s="59"/>
      <c r="E39" s="60"/>
      <c r="F39" s="60"/>
      <c r="G39" s="61">
        <f>MIN((E39*(cantidad/2)/$E$8)+(F39*(cantidad/2)/$F$8),$R39)</f>
        <v>0</v>
      </c>
      <c r="H39" s="62">
        <f t="shared" si="0"/>
        <v>0</v>
      </c>
      <c r="I39" s="62">
        <f>ISR</f>
        <v>0</v>
      </c>
      <c r="J39" s="61">
        <f t="shared" si="1"/>
        <v>0</v>
      </c>
      <c r="L39" s="63">
        <f t="shared" si="2"/>
        <v>0</v>
      </c>
      <c r="M39" s="64">
        <f t="shared" si="3"/>
        <v>0</v>
      </c>
      <c r="N39" s="2">
        <v>0</v>
      </c>
      <c r="O39" s="2">
        <v>0</v>
      </c>
      <c r="P39" s="2">
        <v>0</v>
      </c>
      <c r="Q39" s="2">
        <f t="shared" si="4"/>
        <v>0</v>
      </c>
      <c r="R39" s="64">
        <f t="shared" si="5"/>
        <v>0</v>
      </c>
      <c r="S39" s="63">
        <f>(E39*(cantidad/2)/$E$8)+(F39*(cantidad/2)/$F$8)</f>
        <v>0</v>
      </c>
      <c r="T39" s="64">
        <f t="shared" si="6"/>
        <v>0</v>
      </c>
      <c r="U39" s="65" t="str">
        <f>IF(ISERROR((T39/S39)),"-",(T39/S39))</f>
        <v>-</v>
      </c>
    </row>
    <row r="40" spans="1:21" ht="11.25" x14ac:dyDescent="0.2">
      <c r="B40" s="57">
        <v>32</v>
      </c>
      <c r="C40" s="58"/>
      <c r="D40" s="59"/>
      <c r="E40" s="60"/>
      <c r="F40" s="60"/>
      <c r="G40" s="61">
        <f>MIN((E40*(cantidad/2)/$E$8)+(F40*(cantidad/2)/$F$8),$R40)</f>
        <v>0</v>
      </c>
      <c r="H40" s="62">
        <f t="shared" si="0"/>
        <v>0</v>
      </c>
      <c r="I40" s="62">
        <f>ISR</f>
        <v>0</v>
      </c>
      <c r="J40" s="61">
        <f t="shared" si="1"/>
        <v>0</v>
      </c>
      <c r="L40" s="63">
        <f t="shared" si="2"/>
        <v>0</v>
      </c>
      <c r="M40" s="64">
        <f t="shared" si="3"/>
        <v>0</v>
      </c>
      <c r="N40" s="2">
        <v>0</v>
      </c>
      <c r="O40" s="2">
        <v>0</v>
      </c>
      <c r="P40" s="2">
        <v>0</v>
      </c>
      <c r="Q40" s="2">
        <f t="shared" si="4"/>
        <v>0</v>
      </c>
      <c r="R40" s="64">
        <f t="shared" si="5"/>
        <v>0</v>
      </c>
      <c r="S40" s="63">
        <f>(E40*(cantidad/2)/$E$8)+(F40*(cantidad/2)/$F$8)</f>
        <v>0</v>
      </c>
      <c r="T40" s="64">
        <f t="shared" si="6"/>
        <v>0</v>
      </c>
      <c r="U40" s="65" t="str">
        <f>IF(ISERROR((T40/S40)),"-",(T40/S40))</f>
        <v>-</v>
      </c>
    </row>
    <row r="41" spans="1:21" ht="11.25" x14ac:dyDescent="0.2">
      <c r="A41" s="56"/>
      <c r="B41" s="57">
        <v>33</v>
      </c>
      <c r="C41" s="58"/>
      <c r="D41" s="59"/>
      <c r="E41" s="60"/>
      <c r="F41" s="60"/>
      <c r="G41" s="61">
        <f>MIN((E41*(cantidad/2)/$E$8)+(F41*(cantidad/2)/$F$8),$R41)</f>
        <v>0</v>
      </c>
      <c r="H41" s="62">
        <f t="shared" ref="H41:H72" si="7">IF(Exe&gt;G41,0,G41-Exe)</f>
        <v>0</v>
      </c>
      <c r="I41" s="62">
        <f>ISR</f>
        <v>0</v>
      </c>
      <c r="J41" s="61">
        <f t="shared" si="1"/>
        <v>0</v>
      </c>
      <c r="L41" s="63">
        <f t="shared" si="2"/>
        <v>0</v>
      </c>
      <c r="M41" s="64">
        <f t="shared" si="3"/>
        <v>0</v>
      </c>
      <c r="N41" s="2">
        <v>0</v>
      </c>
      <c r="O41" s="2">
        <v>0</v>
      </c>
      <c r="P41" s="2">
        <v>0</v>
      </c>
      <c r="Q41" s="2">
        <f t="shared" si="4"/>
        <v>0</v>
      </c>
      <c r="R41" s="64">
        <f t="shared" si="5"/>
        <v>0</v>
      </c>
      <c r="S41" s="63">
        <f>(E41*(cantidad/2)/$E$8)+(F41*(cantidad/2)/$F$8)</f>
        <v>0</v>
      </c>
      <c r="T41" s="64">
        <f t="shared" si="6"/>
        <v>0</v>
      </c>
      <c r="U41" s="65" t="str">
        <f>IF(ISERROR((T41/S41)),"-",(T41/S41))</f>
        <v>-</v>
      </c>
    </row>
    <row r="42" spans="1:21" ht="11.25" x14ac:dyDescent="0.2">
      <c r="B42" s="57">
        <v>34</v>
      </c>
      <c r="C42" s="58"/>
      <c r="D42" s="59"/>
      <c r="E42" s="60"/>
      <c r="F42" s="60"/>
      <c r="G42" s="61">
        <f>MIN((E42*(cantidad/2)/$E$8)+(F42*(cantidad/2)/$F$8),$R42)</f>
        <v>0</v>
      </c>
      <c r="H42" s="62">
        <f t="shared" si="7"/>
        <v>0</v>
      </c>
      <c r="I42" s="62">
        <f>ISR</f>
        <v>0</v>
      </c>
      <c r="J42" s="61">
        <f t="shared" si="1"/>
        <v>0</v>
      </c>
      <c r="L42" s="63">
        <f t="shared" si="2"/>
        <v>0</v>
      </c>
      <c r="M42" s="64">
        <f t="shared" si="3"/>
        <v>0</v>
      </c>
      <c r="N42" s="2">
        <v>0</v>
      </c>
      <c r="O42" s="2">
        <v>0</v>
      </c>
      <c r="P42" s="2">
        <v>0</v>
      </c>
      <c r="Q42" s="2">
        <f t="shared" si="4"/>
        <v>0</v>
      </c>
      <c r="R42" s="64">
        <f t="shared" si="5"/>
        <v>0</v>
      </c>
      <c r="S42" s="63">
        <f>(E42*(cantidad/2)/$E$8)+(F42*(cantidad/2)/$F$8)</f>
        <v>0</v>
      </c>
      <c r="T42" s="64">
        <f t="shared" si="6"/>
        <v>0</v>
      </c>
      <c r="U42" s="65" t="str">
        <f>IF(ISERROR((T42/S42)),"-",(T42/S42))</f>
        <v>-</v>
      </c>
    </row>
    <row r="43" spans="1:21" ht="11.25" x14ac:dyDescent="0.2">
      <c r="B43" s="57">
        <v>35</v>
      </c>
      <c r="C43" s="58"/>
      <c r="D43" s="59"/>
      <c r="E43" s="60"/>
      <c r="F43" s="60"/>
      <c r="G43" s="61">
        <f>MIN((E43*(cantidad/2)/$E$8)+(F43*(cantidad/2)/$F$8),$R43)</f>
        <v>0</v>
      </c>
      <c r="H43" s="62">
        <f t="shared" si="7"/>
        <v>0</v>
      </c>
      <c r="I43" s="62">
        <f>ISR</f>
        <v>0</v>
      </c>
      <c r="J43" s="61">
        <f t="shared" si="1"/>
        <v>0</v>
      </c>
      <c r="L43" s="63">
        <f t="shared" si="2"/>
        <v>0</v>
      </c>
      <c r="M43" s="64">
        <f t="shared" si="3"/>
        <v>0</v>
      </c>
      <c r="N43" s="2">
        <v>0</v>
      </c>
      <c r="O43" s="2">
        <v>0</v>
      </c>
      <c r="P43" s="2">
        <v>0</v>
      </c>
      <c r="Q43" s="2">
        <f t="shared" si="4"/>
        <v>0</v>
      </c>
      <c r="R43" s="64">
        <f t="shared" si="5"/>
        <v>0</v>
      </c>
      <c r="S43" s="63">
        <f>(E43*(cantidad/2)/$E$8)+(F43*(cantidad/2)/$F$8)</f>
        <v>0</v>
      </c>
      <c r="T43" s="64">
        <f t="shared" si="6"/>
        <v>0</v>
      </c>
      <c r="U43" s="65" t="str">
        <f>IF(ISERROR((T43/S43)),"-",(T43/S43))</f>
        <v>-</v>
      </c>
    </row>
    <row r="44" spans="1:21" ht="11.25" x14ac:dyDescent="0.2">
      <c r="B44" s="57">
        <v>36</v>
      </c>
      <c r="C44" s="58"/>
      <c r="D44" s="59"/>
      <c r="E44" s="60"/>
      <c r="F44" s="60"/>
      <c r="G44" s="61">
        <f>MIN((E44*(cantidad/2)/$E$8)+(F44*(cantidad/2)/$F$8),$R44)</f>
        <v>0</v>
      </c>
      <c r="H44" s="62">
        <f t="shared" si="7"/>
        <v>0</v>
      </c>
      <c r="I44" s="62">
        <f>ISR</f>
        <v>0</v>
      </c>
      <c r="J44" s="61">
        <f t="shared" si="1"/>
        <v>0</v>
      </c>
      <c r="L44" s="63">
        <f t="shared" si="2"/>
        <v>0</v>
      </c>
      <c r="M44" s="64">
        <f t="shared" si="3"/>
        <v>0</v>
      </c>
      <c r="N44" s="2">
        <v>0</v>
      </c>
      <c r="O44" s="2">
        <v>0</v>
      </c>
      <c r="P44" s="2">
        <v>0</v>
      </c>
      <c r="Q44" s="2">
        <f t="shared" si="4"/>
        <v>0</v>
      </c>
      <c r="R44" s="64">
        <f t="shared" si="5"/>
        <v>0</v>
      </c>
      <c r="S44" s="63">
        <f>(E44*(cantidad/2)/$E$8)+(F44*(cantidad/2)/$F$8)</f>
        <v>0</v>
      </c>
      <c r="T44" s="64">
        <f t="shared" si="6"/>
        <v>0</v>
      </c>
      <c r="U44" s="65" t="str">
        <f>IF(ISERROR((T44/S44)),"-",(T44/S44))</f>
        <v>-</v>
      </c>
    </row>
    <row r="45" spans="1:21" ht="11.25" x14ac:dyDescent="0.2">
      <c r="B45" s="57">
        <v>37</v>
      </c>
      <c r="C45" s="58"/>
      <c r="D45" s="59"/>
      <c r="E45" s="60"/>
      <c r="F45" s="60"/>
      <c r="G45" s="61">
        <f>MIN((E45*(cantidad/2)/$E$8)+(F45*(cantidad/2)/$F$8),$R45)</f>
        <v>0</v>
      </c>
      <c r="H45" s="62">
        <f t="shared" si="7"/>
        <v>0</v>
      </c>
      <c r="I45" s="62">
        <f>ISR</f>
        <v>0</v>
      </c>
      <c r="J45" s="61">
        <f t="shared" si="1"/>
        <v>0</v>
      </c>
      <c r="L45" s="63">
        <f t="shared" si="2"/>
        <v>0</v>
      </c>
      <c r="M45" s="64">
        <f t="shared" si="3"/>
        <v>0</v>
      </c>
      <c r="N45" s="2">
        <v>0</v>
      </c>
      <c r="O45" s="2">
        <v>0</v>
      </c>
      <c r="P45" s="2">
        <v>0</v>
      </c>
      <c r="Q45" s="2">
        <f t="shared" si="4"/>
        <v>0</v>
      </c>
      <c r="R45" s="64">
        <f t="shared" si="5"/>
        <v>0</v>
      </c>
      <c r="S45" s="63">
        <f>(E45*(cantidad/2)/$E$8)+(F45*(cantidad/2)/$F$8)</f>
        <v>0</v>
      </c>
      <c r="T45" s="64">
        <f t="shared" si="6"/>
        <v>0</v>
      </c>
      <c r="U45" s="65" t="str">
        <f>IF(ISERROR((T45/S45)),"-",(T45/S45))</f>
        <v>-</v>
      </c>
    </row>
    <row r="46" spans="1:21" ht="11.25" x14ac:dyDescent="0.2">
      <c r="B46" s="57">
        <v>38</v>
      </c>
      <c r="C46" s="58"/>
      <c r="D46" s="59"/>
      <c r="E46" s="60"/>
      <c r="F46" s="60"/>
      <c r="G46" s="61">
        <f>MIN((E46*(cantidad/2)/$E$8)+(F46*(cantidad/2)/$F$8),$R46)</f>
        <v>0</v>
      </c>
      <c r="H46" s="62">
        <f t="shared" si="7"/>
        <v>0</v>
      </c>
      <c r="I46" s="62">
        <f>ISR</f>
        <v>0</v>
      </c>
      <c r="J46" s="61">
        <f t="shared" si="1"/>
        <v>0</v>
      </c>
      <c r="L46" s="63">
        <f t="shared" si="2"/>
        <v>0</v>
      </c>
      <c r="M46" s="64">
        <f t="shared" si="3"/>
        <v>0</v>
      </c>
      <c r="N46" s="2">
        <v>0</v>
      </c>
      <c r="O46" s="2">
        <v>0</v>
      </c>
      <c r="P46" s="2">
        <v>0</v>
      </c>
      <c r="Q46" s="2">
        <f t="shared" si="4"/>
        <v>0</v>
      </c>
      <c r="R46" s="64">
        <f t="shared" si="5"/>
        <v>0</v>
      </c>
      <c r="S46" s="63">
        <f>(E46*(cantidad/2)/$E$8)+(F46*(cantidad/2)/$F$8)</f>
        <v>0</v>
      </c>
      <c r="T46" s="64">
        <f t="shared" si="6"/>
        <v>0</v>
      </c>
      <c r="U46" s="65" t="str">
        <f>IF(ISERROR((T46/S46)),"-",(T46/S46))</f>
        <v>-</v>
      </c>
    </row>
    <row r="47" spans="1:21" ht="11.25" x14ac:dyDescent="0.2">
      <c r="B47" s="57">
        <v>39</v>
      </c>
      <c r="C47" s="58"/>
      <c r="D47" s="59"/>
      <c r="E47" s="60"/>
      <c r="F47" s="60"/>
      <c r="G47" s="61">
        <f>MIN((E47*(cantidad/2)/$E$8)+(F47*(cantidad/2)/$F$8),$R47)</f>
        <v>0</v>
      </c>
      <c r="H47" s="62">
        <f t="shared" si="7"/>
        <v>0</v>
      </c>
      <c r="I47" s="62">
        <f>ISR</f>
        <v>0</v>
      </c>
      <c r="J47" s="61">
        <f t="shared" si="1"/>
        <v>0</v>
      </c>
      <c r="L47" s="63">
        <f t="shared" si="2"/>
        <v>0</v>
      </c>
      <c r="M47" s="64">
        <f t="shared" si="3"/>
        <v>0</v>
      </c>
      <c r="N47" s="2">
        <v>0</v>
      </c>
      <c r="O47" s="2">
        <v>0</v>
      </c>
      <c r="P47" s="2">
        <v>0</v>
      </c>
      <c r="Q47" s="2">
        <f t="shared" si="4"/>
        <v>0</v>
      </c>
      <c r="R47" s="64">
        <f t="shared" si="5"/>
        <v>0</v>
      </c>
      <c r="S47" s="63">
        <f>(E47*(cantidad/2)/$E$8)+(F47*(cantidad/2)/$F$8)</f>
        <v>0</v>
      </c>
      <c r="T47" s="64">
        <f t="shared" si="6"/>
        <v>0</v>
      </c>
      <c r="U47" s="65" t="str">
        <f>IF(ISERROR((T47/S47)),"-",(T47/S47))</f>
        <v>-</v>
      </c>
    </row>
    <row r="48" spans="1:21" ht="11.25" x14ac:dyDescent="0.2">
      <c r="B48" s="57">
        <v>40</v>
      </c>
      <c r="C48" s="58"/>
      <c r="D48" s="59"/>
      <c r="E48" s="60"/>
      <c r="F48" s="60"/>
      <c r="G48" s="61">
        <f>MIN((E48*(cantidad/2)/$E$8)+(F48*(cantidad/2)/$F$8),$R48)</f>
        <v>0</v>
      </c>
      <c r="H48" s="62">
        <f t="shared" si="7"/>
        <v>0</v>
      </c>
      <c r="I48" s="62">
        <f>ISR</f>
        <v>0</v>
      </c>
      <c r="J48" s="61">
        <f t="shared" si="1"/>
        <v>0</v>
      </c>
      <c r="L48" s="63">
        <f t="shared" si="2"/>
        <v>0</v>
      </c>
      <c r="M48" s="64">
        <f t="shared" si="3"/>
        <v>0</v>
      </c>
      <c r="N48" s="2">
        <v>0</v>
      </c>
      <c r="O48" s="2">
        <v>0</v>
      </c>
      <c r="P48" s="2">
        <v>0</v>
      </c>
      <c r="Q48" s="2">
        <f t="shared" si="4"/>
        <v>0</v>
      </c>
      <c r="R48" s="64">
        <f t="shared" si="5"/>
        <v>0</v>
      </c>
      <c r="S48" s="63">
        <f>(E48*(cantidad/2)/$E$8)+(F48*(cantidad/2)/$F$8)</f>
        <v>0</v>
      </c>
      <c r="T48" s="64">
        <f t="shared" si="6"/>
        <v>0</v>
      </c>
      <c r="U48" s="65" t="str">
        <f>IF(ISERROR((T48/S48)),"-",(T48/S48))</f>
        <v>-</v>
      </c>
    </row>
    <row r="49" spans="1:21" ht="11.25" x14ac:dyDescent="0.2">
      <c r="B49" s="57">
        <v>41</v>
      </c>
      <c r="C49" s="58"/>
      <c r="D49" s="59"/>
      <c r="E49" s="60"/>
      <c r="F49" s="60"/>
      <c r="G49" s="61">
        <f>MIN((E49*(cantidad/2)/$E$8)+(F49*(cantidad/2)/$F$8),$R49)</f>
        <v>0</v>
      </c>
      <c r="H49" s="62">
        <f t="shared" si="7"/>
        <v>0</v>
      </c>
      <c r="I49" s="62">
        <f>ISR</f>
        <v>0</v>
      </c>
      <c r="J49" s="61">
        <f t="shared" si="1"/>
        <v>0</v>
      </c>
      <c r="L49" s="63">
        <f t="shared" si="2"/>
        <v>0</v>
      </c>
      <c r="M49" s="64">
        <f t="shared" si="3"/>
        <v>0</v>
      </c>
      <c r="N49" s="2">
        <v>0</v>
      </c>
      <c r="O49" s="2">
        <v>0</v>
      </c>
      <c r="P49" s="2">
        <v>0</v>
      </c>
      <c r="Q49" s="2">
        <f t="shared" si="4"/>
        <v>0</v>
      </c>
      <c r="R49" s="64">
        <f t="shared" si="5"/>
        <v>0</v>
      </c>
      <c r="S49" s="63">
        <f>(E49*(cantidad/2)/$E$8)+(F49*(cantidad/2)/$F$8)</f>
        <v>0</v>
      </c>
      <c r="T49" s="64">
        <f t="shared" si="6"/>
        <v>0</v>
      </c>
      <c r="U49" s="65" t="str">
        <f>IF(ISERROR((T49/S49)),"-",(T49/S49))</f>
        <v>-</v>
      </c>
    </row>
    <row r="50" spans="1:21" ht="11.25" x14ac:dyDescent="0.2">
      <c r="B50" s="57">
        <v>42</v>
      </c>
      <c r="C50" s="58"/>
      <c r="D50" s="59"/>
      <c r="E50" s="60"/>
      <c r="F50" s="60"/>
      <c r="G50" s="61">
        <f>MIN((E50*(cantidad/2)/$E$8)+(F50*(cantidad/2)/$F$8),$R50)</f>
        <v>0</v>
      </c>
      <c r="H50" s="62">
        <f t="shared" si="7"/>
        <v>0</v>
      </c>
      <c r="I50" s="62">
        <f>ISR</f>
        <v>0</v>
      </c>
      <c r="J50" s="61">
        <f t="shared" si="1"/>
        <v>0</v>
      </c>
      <c r="L50" s="63">
        <f t="shared" si="2"/>
        <v>0</v>
      </c>
      <c r="M50" s="64">
        <f t="shared" si="3"/>
        <v>0</v>
      </c>
      <c r="N50" s="2">
        <v>0</v>
      </c>
      <c r="O50" s="2">
        <v>0</v>
      </c>
      <c r="P50" s="2">
        <v>0</v>
      </c>
      <c r="Q50" s="2">
        <f t="shared" si="4"/>
        <v>0</v>
      </c>
      <c r="R50" s="64">
        <f t="shared" si="5"/>
        <v>0</v>
      </c>
      <c r="S50" s="63">
        <f>(E50*(cantidad/2)/$E$8)+(F50*(cantidad/2)/$F$8)</f>
        <v>0</v>
      </c>
      <c r="T50" s="64">
        <f t="shared" si="6"/>
        <v>0</v>
      </c>
      <c r="U50" s="65" t="str">
        <f>IF(ISERROR((T50/S50)),"-",(T50/S50))</f>
        <v>-</v>
      </c>
    </row>
    <row r="51" spans="1:21" ht="11.25" x14ac:dyDescent="0.2">
      <c r="B51" s="57">
        <v>43</v>
      </c>
      <c r="C51" s="58"/>
      <c r="D51" s="59"/>
      <c r="E51" s="60"/>
      <c r="F51" s="60"/>
      <c r="G51" s="61">
        <f>MIN((E51*(cantidad/2)/$E$8)+(F51*(cantidad/2)/$F$8),$R51)</f>
        <v>0</v>
      </c>
      <c r="H51" s="62">
        <f t="shared" si="7"/>
        <v>0</v>
      </c>
      <c r="I51" s="62">
        <f>ISR</f>
        <v>0</v>
      </c>
      <c r="J51" s="61">
        <f t="shared" si="1"/>
        <v>0</v>
      </c>
      <c r="L51" s="63">
        <f t="shared" si="2"/>
        <v>0</v>
      </c>
      <c r="M51" s="64">
        <f t="shared" si="3"/>
        <v>0</v>
      </c>
      <c r="N51" s="2">
        <v>0</v>
      </c>
      <c r="O51" s="2">
        <v>0</v>
      </c>
      <c r="P51" s="2">
        <v>0</v>
      </c>
      <c r="Q51" s="2">
        <f t="shared" si="4"/>
        <v>0</v>
      </c>
      <c r="R51" s="64">
        <f t="shared" si="5"/>
        <v>0</v>
      </c>
      <c r="S51" s="63">
        <f>(E51*(cantidad/2)/$E$8)+(F51*(cantidad/2)/$F$8)</f>
        <v>0</v>
      </c>
      <c r="T51" s="64">
        <f t="shared" si="6"/>
        <v>0</v>
      </c>
      <c r="U51" s="65" t="str">
        <f>IF(ISERROR((T51/S51)),"-",(T51/S51))</f>
        <v>-</v>
      </c>
    </row>
    <row r="52" spans="1:21" ht="11.25" x14ac:dyDescent="0.2">
      <c r="B52" s="57">
        <v>44</v>
      </c>
      <c r="C52" s="58"/>
      <c r="D52" s="59"/>
      <c r="E52" s="60"/>
      <c r="F52" s="60"/>
      <c r="G52" s="61">
        <f>MIN((E52*(cantidad/2)/$E$8)+(F52*(cantidad/2)/$F$8),$R52)</f>
        <v>0</v>
      </c>
      <c r="H52" s="62">
        <f t="shared" si="7"/>
        <v>0</v>
      </c>
      <c r="I52" s="62">
        <f>ISR</f>
        <v>0</v>
      </c>
      <c r="J52" s="61">
        <f t="shared" si="1"/>
        <v>0</v>
      </c>
      <c r="L52" s="63">
        <f t="shared" si="2"/>
        <v>0</v>
      </c>
      <c r="M52" s="64">
        <f t="shared" si="3"/>
        <v>0</v>
      </c>
      <c r="N52" s="2">
        <v>0</v>
      </c>
      <c r="O52" s="2">
        <v>0</v>
      </c>
      <c r="P52" s="2">
        <v>0</v>
      </c>
      <c r="Q52" s="2">
        <f t="shared" si="4"/>
        <v>0</v>
      </c>
      <c r="R52" s="64">
        <f t="shared" si="5"/>
        <v>0</v>
      </c>
      <c r="S52" s="63">
        <f>(E52*(cantidad/2)/$E$8)+(F52*(cantidad/2)/$F$8)</f>
        <v>0</v>
      </c>
      <c r="T52" s="64">
        <f t="shared" si="6"/>
        <v>0</v>
      </c>
      <c r="U52" s="65" t="str">
        <f>IF(ISERROR((T52/S52)),"-",(T52/S52))</f>
        <v>-</v>
      </c>
    </row>
    <row r="53" spans="1:21" ht="11.25" x14ac:dyDescent="0.2">
      <c r="B53" s="57">
        <v>45</v>
      </c>
      <c r="C53" s="58"/>
      <c r="D53" s="59"/>
      <c r="E53" s="60"/>
      <c r="F53" s="60"/>
      <c r="G53" s="61">
        <f>MIN((E53*(cantidad/2)/$E$8)+(F53*(cantidad/2)/$F$8),$R53)</f>
        <v>0</v>
      </c>
      <c r="H53" s="62">
        <f t="shared" si="7"/>
        <v>0</v>
      </c>
      <c r="I53" s="62">
        <f>ISR</f>
        <v>0</v>
      </c>
      <c r="J53" s="61">
        <f t="shared" si="1"/>
        <v>0</v>
      </c>
      <c r="L53" s="63">
        <f t="shared" si="2"/>
        <v>0</v>
      </c>
      <c r="M53" s="64">
        <f t="shared" si="3"/>
        <v>0</v>
      </c>
      <c r="N53" s="2">
        <v>0</v>
      </c>
      <c r="O53" s="2">
        <v>0</v>
      </c>
      <c r="P53" s="2">
        <v>0</v>
      </c>
      <c r="Q53" s="2">
        <f t="shared" si="4"/>
        <v>0</v>
      </c>
      <c r="R53" s="64">
        <f t="shared" si="5"/>
        <v>0</v>
      </c>
      <c r="S53" s="63">
        <f>(E53*(cantidad/2)/$E$8)+(F53*(cantidad/2)/$F$8)</f>
        <v>0</v>
      </c>
      <c r="T53" s="64">
        <f t="shared" si="6"/>
        <v>0</v>
      </c>
      <c r="U53" s="65" t="str">
        <f>IF(ISERROR((T53/S53)),"-",(T53/S53))</f>
        <v>-</v>
      </c>
    </row>
    <row r="54" spans="1:21" ht="11.25" x14ac:dyDescent="0.2">
      <c r="B54" s="57">
        <v>46</v>
      </c>
      <c r="C54" s="58"/>
      <c r="D54" s="59"/>
      <c r="E54" s="60"/>
      <c r="F54" s="60"/>
      <c r="G54" s="61">
        <f>MIN((E54*(cantidad/2)/$E$8)+(F54*(cantidad/2)/$F$8),$R54)</f>
        <v>0</v>
      </c>
      <c r="H54" s="62">
        <f t="shared" si="7"/>
        <v>0</v>
      </c>
      <c r="I54" s="62">
        <f>ISR</f>
        <v>0</v>
      </c>
      <c r="J54" s="61">
        <f t="shared" si="1"/>
        <v>0</v>
      </c>
      <c r="L54" s="63">
        <f t="shared" si="2"/>
        <v>0</v>
      </c>
      <c r="M54" s="64">
        <f t="shared" si="3"/>
        <v>0</v>
      </c>
      <c r="N54" s="2">
        <v>0</v>
      </c>
      <c r="O54" s="2">
        <v>0</v>
      </c>
      <c r="P54" s="2">
        <v>0</v>
      </c>
      <c r="Q54" s="2">
        <f t="shared" si="4"/>
        <v>0</v>
      </c>
      <c r="R54" s="64">
        <f t="shared" si="5"/>
        <v>0</v>
      </c>
      <c r="S54" s="63">
        <f>(E54*(cantidad/2)/$E$8)+(F54*(cantidad/2)/$F$8)</f>
        <v>0</v>
      </c>
      <c r="T54" s="64">
        <f t="shared" si="6"/>
        <v>0</v>
      </c>
      <c r="U54" s="65" t="str">
        <f>IF(ISERROR((T54/S54)),"-",(T54/S54))</f>
        <v>-</v>
      </c>
    </row>
    <row r="55" spans="1:21" ht="11.25" x14ac:dyDescent="0.2">
      <c r="B55" s="57">
        <v>47</v>
      </c>
      <c r="C55" s="58"/>
      <c r="D55" s="59"/>
      <c r="E55" s="60"/>
      <c r="F55" s="60"/>
      <c r="G55" s="61">
        <f>MIN((E55*(cantidad/2)/$E$8)+(F55*(cantidad/2)/$F$8),$R55)</f>
        <v>0</v>
      </c>
      <c r="H55" s="62">
        <f t="shared" si="7"/>
        <v>0</v>
      </c>
      <c r="I55" s="62">
        <f>ISR</f>
        <v>0</v>
      </c>
      <c r="J55" s="61">
        <f t="shared" si="1"/>
        <v>0</v>
      </c>
      <c r="L55" s="63">
        <f t="shared" si="2"/>
        <v>0</v>
      </c>
      <c r="M55" s="64">
        <f t="shared" si="3"/>
        <v>0</v>
      </c>
      <c r="N55" s="2">
        <v>0</v>
      </c>
      <c r="O55" s="2">
        <v>0</v>
      </c>
      <c r="P55" s="2">
        <v>0</v>
      </c>
      <c r="Q55" s="2">
        <f t="shared" si="4"/>
        <v>0</v>
      </c>
      <c r="R55" s="64">
        <f t="shared" si="5"/>
        <v>0</v>
      </c>
      <c r="S55" s="63">
        <f>(E55*(cantidad/2)/$E$8)+(F55*(cantidad/2)/$F$8)</f>
        <v>0</v>
      </c>
      <c r="T55" s="64">
        <f t="shared" si="6"/>
        <v>0</v>
      </c>
      <c r="U55" s="65" t="str">
        <f>IF(ISERROR((T55/S55)),"-",(T55/S55))</f>
        <v>-</v>
      </c>
    </row>
    <row r="56" spans="1:21" ht="11.25" x14ac:dyDescent="0.2">
      <c r="B56" s="57">
        <v>48</v>
      </c>
      <c r="C56" s="58"/>
      <c r="D56" s="59"/>
      <c r="E56" s="60"/>
      <c r="F56" s="60"/>
      <c r="G56" s="61">
        <f>MIN((E56*(cantidad/2)/$E$8)+(F56*(cantidad/2)/$F$8),$R56)</f>
        <v>0</v>
      </c>
      <c r="H56" s="62">
        <f t="shared" si="7"/>
        <v>0</v>
      </c>
      <c r="I56" s="62">
        <f>ISR</f>
        <v>0</v>
      </c>
      <c r="J56" s="61">
        <f t="shared" si="1"/>
        <v>0</v>
      </c>
      <c r="L56" s="63">
        <f t="shared" si="2"/>
        <v>0</v>
      </c>
      <c r="M56" s="64">
        <f t="shared" si="3"/>
        <v>0</v>
      </c>
      <c r="N56" s="2">
        <v>0</v>
      </c>
      <c r="O56" s="2">
        <v>0</v>
      </c>
      <c r="P56" s="2">
        <v>0</v>
      </c>
      <c r="Q56" s="2">
        <f t="shared" si="4"/>
        <v>0</v>
      </c>
      <c r="R56" s="64">
        <f t="shared" si="5"/>
        <v>0</v>
      </c>
      <c r="S56" s="63">
        <f>(E56*(cantidad/2)/$E$8)+(F56*(cantidad/2)/$F$8)</f>
        <v>0</v>
      </c>
      <c r="T56" s="64">
        <f t="shared" si="6"/>
        <v>0</v>
      </c>
      <c r="U56" s="65" t="str">
        <f>IF(ISERROR((T56/S56)),"-",(T56/S56))</f>
        <v>-</v>
      </c>
    </row>
    <row r="57" spans="1:21" ht="11.25" x14ac:dyDescent="0.2">
      <c r="B57" s="57">
        <v>49</v>
      </c>
      <c r="C57" s="58"/>
      <c r="D57" s="59"/>
      <c r="E57" s="60"/>
      <c r="F57" s="60"/>
      <c r="G57" s="61">
        <f>MIN((E57*(cantidad/2)/$E$8)+(F57*(cantidad/2)/$F$8),$R57)</f>
        <v>0</v>
      </c>
      <c r="H57" s="62">
        <f t="shared" si="7"/>
        <v>0</v>
      </c>
      <c r="I57" s="62">
        <f>ISR</f>
        <v>0</v>
      </c>
      <c r="J57" s="61">
        <f t="shared" si="1"/>
        <v>0</v>
      </c>
      <c r="L57" s="63">
        <f t="shared" si="2"/>
        <v>0</v>
      </c>
      <c r="M57" s="64">
        <f t="shared" si="3"/>
        <v>0</v>
      </c>
      <c r="N57" s="2">
        <v>0</v>
      </c>
      <c r="O57" s="2">
        <v>0</v>
      </c>
      <c r="P57" s="2">
        <v>0</v>
      </c>
      <c r="Q57" s="2">
        <f t="shared" si="4"/>
        <v>0</v>
      </c>
      <c r="R57" s="64">
        <f t="shared" si="5"/>
        <v>0</v>
      </c>
      <c r="S57" s="63">
        <f>(E57*(cantidad/2)/$E$8)+(F57*(cantidad/2)/$F$8)</f>
        <v>0</v>
      </c>
      <c r="T57" s="64">
        <f t="shared" si="6"/>
        <v>0</v>
      </c>
      <c r="U57" s="65" t="str">
        <f>IF(ISERROR((T57/S57)),"-",(T57/S57))</f>
        <v>-</v>
      </c>
    </row>
    <row r="58" spans="1:21" ht="11.25" x14ac:dyDescent="0.2">
      <c r="B58" s="57">
        <v>50</v>
      </c>
      <c r="C58" s="58"/>
      <c r="D58" s="59"/>
      <c r="E58" s="60"/>
      <c r="F58" s="60"/>
      <c r="G58" s="61">
        <f>MIN((E58*(cantidad/2)/$E$8)+(F58*(cantidad/2)/$F$8),$R58)</f>
        <v>0</v>
      </c>
      <c r="H58" s="62">
        <f t="shared" si="7"/>
        <v>0</v>
      </c>
      <c r="I58" s="62">
        <f>ISR</f>
        <v>0</v>
      </c>
      <c r="J58" s="61">
        <f t="shared" si="1"/>
        <v>0</v>
      </c>
      <c r="L58" s="63">
        <f t="shared" si="2"/>
        <v>0</v>
      </c>
      <c r="M58" s="64">
        <f t="shared" si="3"/>
        <v>0</v>
      </c>
      <c r="N58" s="2">
        <v>0</v>
      </c>
      <c r="O58" s="2">
        <v>0</v>
      </c>
      <c r="P58" s="2">
        <v>0</v>
      </c>
      <c r="Q58" s="2">
        <f t="shared" si="4"/>
        <v>0</v>
      </c>
      <c r="R58" s="64">
        <f t="shared" si="5"/>
        <v>0</v>
      </c>
      <c r="S58" s="63">
        <f>(E58*(cantidad/2)/$E$8)+(F58*(cantidad/2)/$F$8)</f>
        <v>0</v>
      </c>
      <c r="T58" s="64">
        <f t="shared" si="6"/>
        <v>0</v>
      </c>
      <c r="U58" s="65" t="str">
        <f>IF(ISERROR((T58/S58)),"-",(T58/S58))</f>
        <v>-</v>
      </c>
    </row>
    <row r="59" spans="1:21" ht="11.25" x14ac:dyDescent="0.2">
      <c r="B59" s="57">
        <v>51</v>
      </c>
      <c r="C59" s="58"/>
      <c r="D59" s="59"/>
      <c r="E59" s="60"/>
      <c r="F59" s="60"/>
      <c r="G59" s="61">
        <f>MIN((E59*(cantidad/2)/$E$8)+(F59*(cantidad/2)/$F$8),$R59)</f>
        <v>0</v>
      </c>
      <c r="H59" s="62">
        <f t="shared" si="7"/>
        <v>0</v>
      </c>
      <c r="I59" s="62">
        <f>ISR</f>
        <v>0</v>
      </c>
      <c r="J59" s="61">
        <f t="shared" si="1"/>
        <v>0</v>
      </c>
      <c r="L59" s="63">
        <f t="shared" si="2"/>
        <v>0</v>
      </c>
      <c r="M59" s="64">
        <f t="shared" si="3"/>
        <v>0</v>
      </c>
      <c r="N59" s="2">
        <v>0</v>
      </c>
      <c r="O59" s="2">
        <v>0</v>
      </c>
      <c r="P59" s="2">
        <v>0</v>
      </c>
      <c r="Q59" s="2">
        <f t="shared" si="4"/>
        <v>0</v>
      </c>
      <c r="R59" s="64">
        <f t="shared" si="5"/>
        <v>0</v>
      </c>
      <c r="S59" s="63">
        <f>(E59*(cantidad/2)/$E$8)+(F59*(cantidad/2)/$F$8)</f>
        <v>0</v>
      </c>
      <c r="T59" s="64">
        <f t="shared" si="6"/>
        <v>0</v>
      </c>
      <c r="U59" s="65" t="str">
        <f>IF(ISERROR((T59/S59)),"-",(T59/S59))</f>
        <v>-</v>
      </c>
    </row>
    <row r="60" spans="1:21" ht="11.25" x14ac:dyDescent="0.2">
      <c r="B60" s="57">
        <v>52</v>
      </c>
      <c r="C60" s="58"/>
      <c r="D60" s="59"/>
      <c r="E60" s="60"/>
      <c r="F60" s="60"/>
      <c r="G60" s="61">
        <f>MIN((E60*(cantidad/2)/$E$8)+(F60*(cantidad/2)/$F$8),$R60)</f>
        <v>0</v>
      </c>
      <c r="H60" s="62">
        <f t="shared" si="7"/>
        <v>0</v>
      </c>
      <c r="I60" s="62">
        <f>ISR</f>
        <v>0</v>
      </c>
      <c r="J60" s="61">
        <f t="shared" si="1"/>
        <v>0</v>
      </c>
      <c r="L60" s="63">
        <f t="shared" si="2"/>
        <v>0</v>
      </c>
      <c r="M60" s="64">
        <f t="shared" si="3"/>
        <v>0</v>
      </c>
      <c r="N60" s="2">
        <v>0</v>
      </c>
      <c r="O60" s="2">
        <v>0</v>
      </c>
      <c r="P60" s="2">
        <v>0</v>
      </c>
      <c r="Q60" s="2">
        <f t="shared" si="4"/>
        <v>0</v>
      </c>
      <c r="R60" s="64">
        <f t="shared" si="5"/>
        <v>0</v>
      </c>
      <c r="S60" s="63">
        <f>(E60*(cantidad/2)/$E$8)+(F60*(cantidad/2)/$F$8)</f>
        <v>0</v>
      </c>
      <c r="T60" s="64">
        <f t="shared" si="6"/>
        <v>0</v>
      </c>
      <c r="U60" s="65" t="str">
        <f>IF(ISERROR((T60/S60)),"-",(T60/S60))</f>
        <v>-</v>
      </c>
    </row>
    <row r="61" spans="1:21" ht="11.25" x14ac:dyDescent="0.2">
      <c r="B61" s="57">
        <v>53</v>
      </c>
      <c r="C61" s="58"/>
      <c r="D61" s="59"/>
      <c r="E61" s="60"/>
      <c r="F61" s="60"/>
      <c r="G61" s="61">
        <f>MIN((E61*(cantidad/2)/$E$8)+(F61*(cantidad/2)/$F$8),$R61)</f>
        <v>0</v>
      </c>
      <c r="H61" s="62">
        <f t="shared" si="7"/>
        <v>0</v>
      </c>
      <c r="I61" s="62">
        <f>ISR</f>
        <v>0</v>
      </c>
      <c r="J61" s="61">
        <f t="shared" si="1"/>
        <v>0</v>
      </c>
      <c r="L61" s="63">
        <f t="shared" si="2"/>
        <v>0</v>
      </c>
      <c r="M61" s="64">
        <f t="shared" si="3"/>
        <v>0</v>
      </c>
      <c r="N61" s="2">
        <v>0</v>
      </c>
      <c r="O61" s="2">
        <v>0</v>
      </c>
      <c r="P61" s="2">
        <v>0</v>
      </c>
      <c r="Q61" s="2">
        <f t="shared" si="4"/>
        <v>0</v>
      </c>
      <c r="R61" s="64">
        <f t="shared" si="5"/>
        <v>0</v>
      </c>
      <c r="S61" s="63">
        <f>(E61*(cantidad/2)/$E$8)+(F61*(cantidad/2)/$F$8)</f>
        <v>0</v>
      </c>
      <c r="T61" s="64">
        <f t="shared" si="6"/>
        <v>0</v>
      </c>
      <c r="U61" s="65" t="str">
        <f>IF(ISERROR((T61/S61)),"-",(T61/S61))</f>
        <v>-</v>
      </c>
    </row>
    <row r="62" spans="1:21" ht="11.25" x14ac:dyDescent="0.2">
      <c r="B62" s="57">
        <v>54</v>
      </c>
      <c r="C62" s="58"/>
      <c r="D62" s="59"/>
      <c r="E62" s="60"/>
      <c r="F62" s="60"/>
      <c r="G62" s="61">
        <f>MIN((E62*(cantidad/2)/$E$8)+(F62*(cantidad/2)/$F$8),$R62)</f>
        <v>0</v>
      </c>
      <c r="H62" s="62">
        <f t="shared" si="7"/>
        <v>0</v>
      </c>
      <c r="I62" s="62">
        <f>ISR</f>
        <v>0</v>
      </c>
      <c r="J62" s="61">
        <f t="shared" si="1"/>
        <v>0</v>
      </c>
      <c r="L62" s="63">
        <f t="shared" si="2"/>
        <v>0</v>
      </c>
      <c r="M62" s="64">
        <f t="shared" si="3"/>
        <v>0</v>
      </c>
      <c r="N62" s="2">
        <v>0</v>
      </c>
      <c r="O62" s="2">
        <v>0</v>
      </c>
      <c r="P62" s="2">
        <v>0</v>
      </c>
      <c r="Q62" s="2">
        <f t="shared" si="4"/>
        <v>0</v>
      </c>
      <c r="R62" s="64">
        <f t="shared" si="5"/>
        <v>0</v>
      </c>
      <c r="S62" s="63">
        <f>(E62*(cantidad/2)/$E$8)+(F62*(cantidad/2)/$F$8)</f>
        <v>0</v>
      </c>
      <c r="T62" s="64">
        <f t="shared" si="6"/>
        <v>0</v>
      </c>
      <c r="U62" s="65" t="str">
        <f>IF(ISERROR((T62/S62)),"-",(T62/S62))</f>
        <v>-</v>
      </c>
    </row>
    <row r="63" spans="1:21" ht="11.25" x14ac:dyDescent="0.2">
      <c r="A63" s="56"/>
      <c r="B63" s="57">
        <v>55</v>
      </c>
      <c r="C63" s="58"/>
      <c r="D63" s="59"/>
      <c r="E63" s="60"/>
      <c r="F63" s="60"/>
      <c r="G63" s="61">
        <f>MIN((E63*(cantidad/2)/$E$8)+(F63*(cantidad/2)/$F$8),$R63)</f>
        <v>0</v>
      </c>
      <c r="H63" s="62">
        <f t="shared" si="7"/>
        <v>0</v>
      </c>
      <c r="I63" s="62">
        <f>ISR</f>
        <v>0</v>
      </c>
      <c r="J63" s="61">
        <f t="shared" si="1"/>
        <v>0</v>
      </c>
      <c r="L63" s="63">
        <f t="shared" si="2"/>
        <v>0</v>
      </c>
      <c r="M63" s="64">
        <f t="shared" si="3"/>
        <v>0</v>
      </c>
      <c r="N63" s="2">
        <v>0</v>
      </c>
      <c r="O63" s="2">
        <v>0</v>
      </c>
      <c r="P63" s="2">
        <v>0</v>
      </c>
      <c r="Q63" s="2">
        <f t="shared" si="4"/>
        <v>0</v>
      </c>
      <c r="R63" s="64">
        <f t="shared" si="5"/>
        <v>0</v>
      </c>
      <c r="S63" s="63">
        <f>(E63*(cantidad/2)/$E$8)+(F63*(cantidad/2)/$F$8)</f>
        <v>0</v>
      </c>
      <c r="T63" s="64">
        <f t="shared" si="6"/>
        <v>0</v>
      </c>
      <c r="U63" s="65" t="str">
        <f>IF(ISERROR((T63/S63)),"-",(T63/S63))</f>
        <v>-</v>
      </c>
    </row>
    <row r="64" spans="1:21" ht="11.25" x14ac:dyDescent="0.2">
      <c r="B64" s="57">
        <v>56</v>
      </c>
      <c r="C64" s="58"/>
      <c r="D64" s="59"/>
      <c r="E64" s="60"/>
      <c r="F64" s="60"/>
      <c r="G64" s="61">
        <f>MIN((E64*(cantidad/2)/$E$8)+(F64*(cantidad/2)/$F$8),$R64)</f>
        <v>0</v>
      </c>
      <c r="H64" s="62">
        <f t="shared" si="7"/>
        <v>0</v>
      </c>
      <c r="I64" s="62">
        <f>ISR</f>
        <v>0</v>
      </c>
      <c r="J64" s="61">
        <f t="shared" si="1"/>
        <v>0</v>
      </c>
      <c r="L64" s="63">
        <f t="shared" si="2"/>
        <v>0</v>
      </c>
      <c r="M64" s="64">
        <f t="shared" si="3"/>
        <v>0</v>
      </c>
      <c r="N64" s="2">
        <v>0</v>
      </c>
      <c r="O64" s="2">
        <v>0</v>
      </c>
      <c r="P64" s="2">
        <v>0</v>
      </c>
      <c r="Q64" s="2">
        <f t="shared" si="4"/>
        <v>0</v>
      </c>
      <c r="R64" s="64">
        <f t="shared" si="5"/>
        <v>0</v>
      </c>
      <c r="S64" s="63">
        <f>(E64*(cantidad/2)/$E$8)+(F64*(cantidad/2)/$F$8)</f>
        <v>0</v>
      </c>
      <c r="T64" s="64">
        <f t="shared" si="6"/>
        <v>0</v>
      </c>
      <c r="U64" s="65" t="str">
        <f>IF(ISERROR((T64/S64)),"-",(T64/S64))</f>
        <v>-</v>
      </c>
    </row>
    <row r="65" spans="1:21" ht="11.25" x14ac:dyDescent="0.2">
      <c r="B65" s="57">
        <v>57</v>
      </c>
      <c r="C65" s="58"/>
      <c r="D65" s="59"/>
      <c r="E65" s="60"/>
      <c r="F65" s="60"/>
      <c r="G65" s="61">
        <f>MIN((E65*(cantidad/2)/$E$8)+(F65*(cantidad/2)/$F$8),$R65)</f>
        <v>0</v>
      </c>
      <c r="H65" s="62">
        <f t="shared" si="7"/>
        <v>0</v>
      </c>
      <c r="I65" s="62">
        <f>ISR</f>
        <v>0</v>
      </c>
      <c r="J65" s="61">
        <f t="shared" si="1"/>
        <v>0</v>
      </c>
      <c r="L65" s="63">
        <f t="shared" si="2"/>
        <v>0</v>
      </c>
      <c r="M65" s="64">
        <f t="shared" si="3"/>
        <v>0</v>
      </c>
      <c r="N65" s="2">
        <v>0</v>
      </c>
      <c r="O65" s="2">
        <v>0</v>
      </c>
      <c r="P65" s="2">
        <v>0</v>
      </c>
      <c r="Q65" s="2">
        <f t="shared" si="4"/>
        <v>0</v>
      </c>
      <c r="R65" s="64">
        <f t="shared" si="5"/>
        <v>0</v>
      </c>
      <c r="S65" s="63">
        <f>(E65*(cantidad/2)/$E$8)+(F65*(cantidad/2)/$F$8)</f>
        <v>0</v>
      </c>
      <c r="T65" s="64">
        <f t="shared" si="6"/>
        <v>0</v>
      </c>
      <c r="U65" s="65" t="str">
        <f>IF(ISERROR((T65/S65)),"-",(T65/S65))</f>
        <v>-</v>
      </c>
    </row>
    <row r="66" spans="1:21" ht="11.25" x14ac:dyDescent="0.2">
      <c r="B66" s="57">
        <v>58</v>
      </c>
      <c r="C66" s="58"/>
      <c r="D66" s="59"/>
      <c r="E66" s="60"/>
      <c r="F66" s="60"/>
      <c r="G66" s="61">
        <f>MIN((E66*(cantidad/2)/$E$8)+(F66*(cantidad/2)/$F$8),$R66)</f>
        <v>0</v>
      </c>
      <c r="H66" s="62">
        <f t="shared" si="7"/>
        <v>0</v>
      </c>
      <c r="I66" s="62">
        <f>ISR</f>
        <v>0</v>
      </c>
      <c r="J66" s="61">
        <f t="shared" si="1"/>
        <v>0</v>
      </c>
      <c r="L66" s="63">
        <f t="shared" si="2"/>
        <v>0</v>
      </c>
      <c r="M66" s="64">
        <f t="shared" si="3"/>
        <v>0</v>
      </c>
      <c r="N66" s="2">
        <v>0</v>
      </c>
      <c r="O66" s="2">
        <v>0</v>
      </c>
      <c r="P66" s="2">
        <v>0</v>
      </c>
      <c r="Q66" s="2">
        <f t="shared" si="4"/>
        <v>0</v>
      </c>
      <c r="R66" s="64">
        <f t="shared" si="5"/>
        <v>0</v>
      </c>
      <c r="S66" s="63">
        <f>(E66*(cantidad/2)/$E$8)+(F66*(cantidad/2)/$F$8)</f>
        <v>0</v>
      </c>
      <c r="T66" s="64">
        <f t="shared" si="6"/>
        <v>0</v>
      </c>
      <c r="U66" s="65" t="str">
        <f>IF(ISERROR((T66/S66)),"-",(T66/S66))</f>
        <v>-</v>
      </c>
    </row>
    <row r="67" spans="1:21" ht="11.25" x14ac:dyDescent="0.2">
      <c r="B67" s="57">
        <v>59</v>
      </c>
      <c r="C67" s="58"/>
      <c r="D67" s="59"/>
      <c r="E67" s="60"/>
      <c r="F67" s="60"/>
      <c r="G67" s="61">
        <f>MIN((E67*(cantidad/2)/$E$8)+(F67*(cantidad/2)/$F$8),$R67)</f>
        <v>0</v>
      </c>
      <c r="H67" s="62">
        <f t="shared" si="7"/>
        <v>0</v>
      </c>
      <c r="I67" s="62">
        <f>ISR</f>
        <v>0</v>
      </c>
      <c r="J67" s="61">
        <f t="shared" si="1"/>
        <v>0</v>
      </c>
      <c r="L67" s="63">
        <f t="shared" si="2"/>
        <v>0</v>
      </c>
      <c r="M67" s="64">
        <f t="shared" si="3"/>
        <v>0</v>
      </c>
      <c r="N67" s="2">
        <v>0</v>
      </c>
      <c r="O67" s="2">
        <v>0</v>
      </c>
      <c r="P67" s="2">
        <v>0</v>
      </c>
      <c r="Q67" s="2">
        <f t="shared" si="4"/>
        <v>0</v>
      </c>
      <c r="R67" s="64">
        <f t="shared" si="5"/>
        <v>0</v>
      </c>
      <c r="S67" s="63">
        <f>(E67*(cantidad/2)/$E$8)+(F67*(cantidad/2)/$F$8)</f>
        <v>0</v>
      </c>
      <c r="T67" s="64">
        <f t="shared" si="6"/>
        <v>0</v>
      </c>
      <c r="U67" s="65" t="str">
        <f>IF(ISERROR((T67/S67)),"-",(T67/S67))</f>
        <v>-</v>
      </c>
    </row>
    <row r="68" spans="1:21" ht="11.25" x14ac:dyDescent="0.2">
      <c r="B68" s="57">
        <v>60</v>
      </c>
      <c r="C68" s="58"/>
      <c r="D68" s="59"/>
      <c r="E68" s="60"/>
      <c r="F68" s="60"/>
      <c r="G68" s="61">
        <f>MIN((E68*(cantidad/2)/$E$8)+(F68*(cantidad/2)/$F$8),$R68)</f>
        <v>0</v>
      </c>
      <c r="H68" s="62">
        <f t="shared" si="7"/>
        <v>0</v>
      </c>
      <c r="I68" s="62">
        <f>ISR</f>
        <v>0</v>
      </c>
      <c r="J68" s="61">
        <f t="shared" si="1"/>
        <v>0</v>
      </c>
      <c r="L68" s="63">
        <f t="shared" si="2"/>
        <v>0</v>
      </c>
      <c r="M68" s="64">
        <f t="shared" si="3"/>
        <v>0</v>
      </c>
      <c r="N68" s="2">
        <v>0</v>
      </c>
      <c r="O68" s="2">
        <v>0</v>
      </c>
      <c r="P68" s="2">
        <v>0</v>
      </c>
      <c r="Q68" s="2">
        <f t="shared" si="4"/>
        <v>0</v>
      </c>
      <c r="R68" s="64">
        <f t="shared" si="5"/>
        <v>0</v>
      </c>
      <c r="S68" s="63">
        <f>(E68*(cantidad/2)/$E$8)+(F68*(cantidad/2)/$F$8)</f>
        <v>0</v>
      </c>
      <c r="T68" s="64">
        <f t="shared" si="6"/>
        <v>0</v>
      </c>
      <c r="U68" s="65" t="str">
        <f>IF(ISERROR((T68/S68)),"-",(T68/S68))</f>
        <v>-</v>
      </c>
    </row>
    <row r="69" spans="1:21" ht="11.25" x14ac:dyDescent="0.2">
      <c r="B69" s="57">
        <v>61</v>
      </c>
      <c r="C69" s="58"/>
      <c r="D69" s="59"/>
      <c r="E69" s="60"/>
      <c r="F69" s="60"/>
      <c r="G69" s="61">
        <f>MIN((E69*(cantidad/2)/$E$8)+(F69*(cantidad/2)/$F$8),$R69)</f>
        <v>0</v>
      </c>
      <c r="H69" s="62">
        <f t="shared" si="7"/>
        <v>0</v>
      </c>
      <c r="I69" s="62">
        <f>ISR</f>
        <v>0</v>
      </c>
      <c r="J69" s="61">
        <f t="shared" si="1"/>
        <v>0</v>
      </c>
      <c r="L69" s="63">
        <f t="shared" si="2"/>
        <v>0</v>
      </c>
      <c r="M69" s="64">
        <f t="shared" si="3"/>
        <v>0</v>
      </c>
      <c r="N69" s="2">
        <v>0</v>
      </c>
      <c r="O69" s="2">
        <v>0</v>
      </c>
      <c r="P69" s="2">
        <v>0</v>
      </c>
      <c r="Q69" s="2">
        <f t="shared" si="4"/>
        <v>0</v>
      </c>
      <c r="R69" s="64">
        <f t="shared" si="5"/>
        <v>0</v>
      </c>
      <c r="S69" s="63">
        <f>(E69*(cantidad/2)/$E$8)+(F69*(cantidad/2)/$F$8)</f>
        <v>0</v>
      </c>
      <c r="T69" s="64">
        <f t="shared" si="6"/>
        <v>0</v>
      </c>
      <c r="U69" s="65" t="str">
        <f>IF(ISERROR((T69/S69)),"-",(T69/S69))</f>
        <v>-</v>
      </c>
    </row>
    <row r="70" spans="1:21" ht="11.25" x14ac:dyDescent="0.2">
      <c r="B70" s="57">
        <v>62</v>
      </c>
      <c r="C70" s="58"/>
      <c r="D70" s="59"/>
      <c r="E70" s="60"/>
      <c r="F70" s="60"/>
      <c r="G70" s="61">
        <f>MIN((E70*(cantidad/2)/$E$8)+(F70*(cantidad/2)/$F$8),$R70)</f>
        <v>0</v>
      </c>
      <c r="H70" s="62">
        <f t="shared" si="7"/>
        <v>0</v>
      </c>
      <c r="I70" s="62">
        <f>ISR</f>
        <v>0</v>
      </c>
      <c r="J70" s="61">
        <f t="shared" si="1"/>
        <v>0</v>
      </c>
      <c r="L70" s="63">
        <f t="shared" si="2"/>
        <v>0</v>
      </c>
      <c r="M70" s="64">
        <f t="shared" si="3"/>
        <v>0</v>
      </c>
      <c r="N70" s="2">
        <v>0</v>
      </c>
      <c r="O70" s="2">
        <v>0</v>
      </c>
      <c r="P70" s="2">
        <v>0</v>
      </c>
      <c r="Q70" s="2">
        <f t="shared" si="4"/>
        <v>0</v>
      </c>
      <c r="R70" s="64">
        <f t="shared" si="5"/>
        <v>0</v>
      </c>
      <c r="S70" s="63">
        <f>(E70*(cantidad/2)/$E$8)+(F70*(cantidad/2)/$F$8)</f>
        <v>0</v>
      </c>
      <c r="T70" s="64">
        <f t="shared" si="6"/>
        <v>0</v>
      </c>
      <c r="U70" s="65" t="str">
        <f>IF(ISERROR((T70/S70)),"-",(T70/S70))</f>
        <v>-</v>
      </c>
    </row>
    <row r="71" spans="1:21" ht="11.25" x14ac:dyDescent="0.2">
      <c r="B71" s="57">
        <v>63</v>
      </c>
      <c r="C71" s="58"/>
      <c r="D71" s="59"/>
      <c r="E71" s="60"/>
      <c r="F71" s="60"/>
      <c r="G71" s="61">
        <f>MIN((E71*(cantidad/2)/$E$8)+(F71*(cantidad/2)/$F$8),$R71)</f>
        <v>0</v>
      </c>
      <c r="H71" s="62">
        <f t="shared" si="7"/>
        <v>0</v>
      </c>
      <c r="I71" s="62">
        <f>ISR</f>
        <v>0</v>
      </c>
      <c r="J71" s="61">
        <f t="shared" si="1"/>
        <v>0</v>
      </c>
      <c r="L71" s="63">
        <f t="shared" si="2"/>
        <v>0</v>
      </c>
      <c r="M71" s="64">
        <f t="shared" si="3"/>
        <v>0</v>
      </c>
      <c r="N71" s="2">
        <v>0</v>
      </c>
      <c r="O71" s="2">
        <v>0</v>
      </c>
      <c r="P71" s="2">
        <v>0</v>
      </c>
      <c r="Q71" s="2">
        <f t="shared" si="4"/>
        <v>0</v>
      </c>
      <c r="R71" s="64">
        <f t="shared" si="5"/>
        <v>0</v>
      </c>
      <c r="S71" s="63">
        <f>(E71*(cantidad/2)/$E$8)+(F71*(cantidad/2)/$F$8)</f>
        <v>0</v>
      </c>
      <c r="T71" s="64">
        <f t="shared" si="6"/>
        <v>0</v>
      </c>
      <c r="U71" s="65" t="str">
        <f>IF(ISERROR((T71/S71)),"-",(T71/S71))</f>
        <v>-</v>
      </c>
    </row>
    <row r="72" spans="1:21" ht="11.25" x14ac:dyDescent="0.2">
      <c r="B72" s="57">
        <v>64</v>
      </c>
      <c r="C72" s="58"/>
      <c r="D72" s="59"/>
      <c r="E72" s="60"/>
      <c r="F72" s="60"/>
      <c r="G72" s="61">
        <f>MIN((E72*(cantidad/2)/$E$8)+(F72*(cantidad/2)/$F$8),$R72)</f>
        <v>0</v>
      </c>
      <c r="H72" s="62">
        <f t="shared" si="7"/>
        <v>0</v>
      </c>
      <c r="I72" s="62">
        <f>ISR</f>
        <v>0</v>
      </c>
      <c r="J72" s="61">
        <f t="shared" si="1"/>
        <v>0</v>
      </c>
      <c r="L72" s="63">
        <f t="shared" si="2"/>
        <v>0</v>
      </c>
      <c r="M72" s="64">
        <f t="shared" si="3"/>
        <v>0</v>
      </c>
      <c r="N72" s="2">
        <v>0</v>
      </c>
      <c r="O72" s="2">
        <v>0</v>
      </c>
      <c r="P72" s="2">
        <v>0</v>
      </c>
      <c r="Q72" s="2">
        <f t="shared" si="4"/>
        <v>0</v>
      </c>
      <c r="R72" s="64">
        <f t="shared" si="5"/>
        <v>0</v>
      </c>
      <c r="S72" s="63">
        <f>(E72*(cantidad/2)/$E$8)+(F72*(cantidad/2)/$F$8)</f>
        <v>0</v>
      </c>
      <c r="T72" s="64">
        <f t="shared" si="6"/>
        <v>0</v>
      </c>
      <c r="U72" s="65" t="str">
        <f>IF(ISERROR((T72/S72)),"-",(T72/S72))</f>
        <v>-</v>
      </c>
    </row>
    <row r="73" spans="1:21" ht="11.25" x14ac:dyDescent="0.2">
      <c r="B73" s="57">
        <v>65</v>
      </c>
      <c r="C73" s="58"/>
      <c r="D73" s="59"/>
      <c r="E73" s="60"/>
      <c r="F73" s="60"/>
      <c r="G73" s="61">
        <f>MIN((E73*(cantidad/2)/$E$8)+(F73*(cantidad/2)/$F$8),$R73)</f>
        <v>0</v>
      </c>
      <c r="H73" s="62">
        <f t="shared" ref="H73:H104" si="8">IF(Exe&gt;G73,0,G73-Exe)</f>
        <v>0</v>
      </c>
      <c r="I73" s="62">
        <f>ISR</f>
        <v>0</v>
      </c>
      <c r="J73" s="61">
        <f t="shared" ref="J73:J108" si="9">G73-I73</f>
        <v>0</v>
      </c>
      <c r="L73" s="63">
        <f t="shared" si="2"/>
        <v>0</v>
      </c>
      <c r="M73" s="64">
        <f t="shared" si="3"/>
        <v>0</v>
      </c>
      <c r="N73" s="2">
        <v>0</v>
      </c>
      <c r="O73" s="2">
        <v>0</v>
      </c>
      <c r="P73" s="2">
        <v>0</v>
      </c>
      <c r="Q73" s="2">
        <f t="shared" si="4"/>
        <v>0</v>
      </c>
      <c r="R73" s="64">
        <f t="shared" si="5"/>
        <v>0</v>
      </c>
      <c r="S73" s="63">
        <f>(E73*(cantidad/2)/$E$8)+(F73*(cantidad/2)/$F$8)</f>
        <v>0</v>
      </c>
      <c r="T73" s="64">
        <f t="shared" si="6"/>
        <v>0</v>
      </c>
      <c r="U73" s="65" t="str">
        <f>IF(ISERROR((T73/S73)),"-",(T73/S73))</f>
        <v>-</v>
      </c>
    </row>
    <row r="74" spans="1:21" ht="11.25" x14ac:dyDescent="0.2">
      <c r="B74" s="57">
        <v>66</v>
      </c>
      <c r="C74" s="58"/>
      <c r="D74" s="59"/>
      <c r="E74" s="60"/>
      <c r="F74" s="60"/>
      <c r="G74" s="61">
        <f>MIN((E74*(cantidad/2)/$E$8)+(F74*(cantidad/2)/$F$8),$R74)</f>
        <v>0</v>
      </c>
      <c r="H74" s="62">
        <f t="shared" si="8"/>
        <v>0</v>
      </c>
      <c r="I74" s="62">
        <f>ISR</f>
        <v>0</v>
      </c>
      <c r="J74" s="61">
        <f t="shared" si="9"/>
        <v>0</v>
      </c>
      <c r="L74" s="63">
        <f t="shared" ref="L74:L108" si="10">IF(ISERROR((E74/F74)),0,(E74/F74))</f>
        <v>0</v>
      </c>
      <c r="M74" s="64">
        <f t="shared" ref="M74:M108" si="11">L74*90</f>
        <v>0</v>
      </c>
      <c r="N74" s="2">
        <v>0</v>
      </c>
      <c r="O74" s="2">
        <v>0</v>
      </c>
      <c r="P74" s="2">
        <v>0</v>
      </c>
      <c r="Q74" s="2">
        <f t="shared" ref="Q74:Q108" si="12">AVERAGE(N74:P74)</f>
        <v>0</v>
      </c>
      <c r="R74" s="64">
        <f t="shared" ref="R74:R108" si="13">MAX(M74,Q74)</f>
        <v>0</v>
      </c>
      <c r="S74" s="63">
        <f>(E74*(cantidad/2)/$E$8)+(F74*(cantidad/2)/$F$8)</f>
        <v>0</v>
      </c>
      <c r="T74" s="64">
        <f t="shared" ref="T74:T108" si="14">S74-G74</f>
        <v>0</v>
      </c>
      <c r="U74" s="65" t="str">
        <f>IF(ISERROR((T74/S74)),"-",(T74/S74))</f>
        <v>-</v>
      </c>
    </row>
    <row r="75" spans="1:21" ht="11.25" x14ac:dyDescent="0.2">
      <c r="A75" s="56"/>
      <c r="B75" s="57">
        <v>67</v>
      </c>
      <c r="C75" s="58"/>
      <c r="D75" s="59"/>
      <c r="E75" s="60"/>
      <c r="F75" s="60"/>
      <c r="G75" s="61">
        <f>MIN((E75*(cantidad/2)/$E$8)+(F75*(cantidad/2)/$F$8),$R75)</f>
        <v>0</v>
      </c>
      <c r="H75" s="62">
        <f t="shared" si="8"/>
        <v>0</v>
      </c>
      <c r="I75" s="62">
        <f>ISR</f>
        <v>0</v>
      </c>
      <c r="J75" s="61">
        <f t="shared" si="9"/>
        <v>0</v>
      </c>
      <c r="L75" s="63">
        <f t="shared" si="10"/>
        <v>0</v>
      </c>
      <c r="M75" s="64">
        <f t="shared" si="11"/>
        <v>0</v>
      </c>
      <c r="N75" s="2">
        <v>0</v>
      </c>
      <c r="O75" s="2">
        <v>0</v>
      </c>
      <c r="P75" s="2">
        <v>0</v>
      </c>
      <c r="Q75" s="2">
        <f t="shared" si="12"/>
        <v>0</v>
      </c>
      <c r="R75" s="64">
        <f t="shared" si="13"/>
        <v>0</v>
      </c>
      <c r="S75" s="63">
        <f>(E75*(cantidad/2)/$E$8)+(F75*(cantidad/2)/$F$8)</f>
        <v>0</v>
      </c>
      <c r="T75" s="64">
        <f t="shared" si="14"/>
        <v>0</v>
      </c>
      <c r="U75" s="65" t="str">
        <f>IF(ISERROR((T75/S75)),"-",(T75/S75))</f>
        <v>-</v>
      </c>
    </row>
    <row r="76" spans="1:21" ht="11.25" x14ac:dyDescent="0.2">
      <c r="B76" s="57">
        <v>68</v>
      </c>
      <c r="C76" s="58"/>
      <c r="D76" s="59"/>
      <c r="E76" s="60"/>
      <c r="F76" s="60"/>
      <c r="G76" s="61">
        <f>MIN((E76*(cantidad/2)/$E$8)+(F76*(cantidad/2)/$F$8),$R76)</f>
        <v>0</v>
      </c>
      <c r="H76" s="62">
        <f t="shared" si="8"/>
        <v>0</v>
      </c>
      <c r="I76" s="62">
        <f>ISR</f>
        <v>0</v>
      </c>
      <c r="J76" s="61">
        <f t="shared" si="9"/>
        <v>0</v>
      </c>
      <c r="L76" s="63">
        <f t="shared" si="10"/>
        <v>0</v>
      </c>
      <c r="M76" s="64">
        <f t="shared" si="11"/>
        <v>0</v>
      </c>
      <c r="N76" s="2">
        <v>0</v>
      </c>
      <c r="O76" s="2">
        <v>0</v>
      </c>
      <c r="P76" s="2">
        <v>0</v>
      </c>
      <c r="Q76" s="2">
        <f t="shared" si="12"/>
        <v>0</v>
      </c>
      <c r="R76" s="64">
        <f t="shared" si="13"/>
        <v>0</v>
      </c>
      <c r="S76" s="63">
        <f>(E76*(cantidad/2)/$E$8)+(F76*(cantidad/2)/$F$8)</f>
        <v>0</v>
      </c>
      <c r="T76" s="64">
        <f t="shared" si="14"/>
        <v>0</v>
      </c>
      <c r="U76" s="65" t="str">
        <f>IF(ISERROR((T76/S76)),"-",(T76/S76))</f>
        <v>-</v>
      </c>
    </row>
    <row r="77" spans="1:21" ht="11.25" x14ac:dyDescent="0.2">
      <c r="B77" s="57">
        <v>69</v>
      </c>
      <c r="C77" s="58"/>
      <c r="D77" s="59"/>
      <c r="E77" s="60"/>
      <c r="F77" s="60"/>
      <c r="G77" s="61">
        <f>MIN((E77*(cantidad/2)/$E$8)+(F77*(cantidad/2)/$F$8),$R77)</f>
        <v>0</v>
      </c>
      <c r="H77" s="62">
        <f t="shared" si="8"/>
        <v>0</v>
      </c>
      <c r="I77" s="62">
        <f>ISR</f>
        <v>0</v>
      </c>
      <c r="J77" s="61">
        <f t="shared" si="9"/>
        <v>0</v>
      </c>
      <c r="L77" s="63">
        <f t="shared" si="10"/>
        <v>0</v>
      </c>
      <c r="M77" s="64">
        <f t="shared" si="11"/>
        <v>0</v>
      </c>
      <c r="N77" s="2">
        <v>0</v>
      </c>
      <c r="O77" s="2">
        <v>0</v>
      </c>
      <c r="P77" s="2">
        <v>0</v>
      </c>
      <c r="Q77" s="2">
        <f t="shared" si="12"/>
        <v>0</v>
      </c>
      <c r="R77" s="64">
        <f t="shared" si="13"/>
        <v>0</v>
      </c>
      <c r="S77" s="63">
        <f>(E77*(cantidad/2)/$E$8)+(F77*(cantidad/2)/$F$8)</f>
        <v>0</v>
      </c>
      <c r="T77" s="64">
        <f t="shared" si="14"/>
        <v>0</v>
      </c>
      <c r="U77" s="65" t="str">
        <f>IF(ISERROR((T77/S77)),"-",(T77/S77))</f>
        <v>-</v>
      </c>
    </row>
    <row r="78" spans="1:21" ht="11.25" x14ac:dyDescent="0.2">
      <c r="A78" s="56"/>
      <c r="B78" s="57">
        <v>70</v>
      </c>
      <c r="C78" s="58"/>
      <c r="D78" s="59"/>
      <c r="E78" s="60"/>
      <c r="F78" s="60"/>
      <c r="G78" s="61">
        <f>MIN((E78*(cantidad/2)/$E$8)+(F78*(cantidad/2)/$F$8),$R78)</f>
        <v>0</v>
      </c>
      <c r="H78" s="62">
        <f t="shared" si="8"/>
        <v>0</v>
      </c>
      <c r="I78" s="62">
        <f>ISR</f>
        <v>0</v>
      </c>
      <c r="J78" s="61">
        <f t="shared" si="9"/>
        <v>0</v>
      </c>
      <c r="L78" s="63">
        <f t="shared" si="10"/>
        <v>0</v>
      </c>
      <c r="M78" s="64">
        <f t="shared" si="11"/>
        <v>0</v>
      </c>
      <c r="N78" s="2">
        <v>0</v>
      </c>
      <c r="O78" s="2">
        <v>0</v>
      </c>
      <c r="P78" s="2">
        <v>0</v>
      </c>
      <c r="Q78" s="2">
        <f t="shared" si="12"/>
        <v>0</v>
      </c>
      <c r="R78" s="64">
        <f t="shared" si="13"/>
        <v>0</v>
      </c>
      <c r="S78" s="63">
        <f>(E78*(cantidad/2)/$E$8)+(F78*(cantidad/2)/$F$8)</f>
        <v>0</v>
      </c>
      <c r="T78" s="64">
        <f t="shared" si="14"/>
        <v>0</v>
      </c>
      <c r="U78" s="65" t="str">
        <f>IF(ISERROR((T78/S78)),"-",(T78/S78))</f>
        <v>-</v>
      </c>
    </row>
    <row r="79" spans="1:21" ht="11.25" x14ac:dyDescent="0.2">
      <c r="B79" s="57">
        <v>71</v>
      </c>
      <c r="C79" s="58"/>
      <c r="D79" s="59"/>
      <c r="E79" s="60"/>
      <c r="F79" s="60"/>
      <c r="G79" s="61">
        <f>MIN((E79*(cantidad/2)/$E$8)+(F79*(cantidad/2)/$F$8),$R79)</f>
        <v>0</v>
      </c>
      <c r="H79" s="62">
        <f t="shared" si="8"/>
        <v>0</v>
      </c>
      <c r="I79" s="62">
        <f>ISR</f>
        <v>0</v>
      </c>
      <c r="J79" s="61">
        <f t="shared" si="9"/>
        <v>0</v>
      </c>
      <c r="L79" s="63">
        <f t="shared" si="10"/>
        <v>0</v>
      </c>
      <c r="M79" s="64">
        <f t="shared" si="11"/>
        <v>0</v>
      </c>
      <c r="N79" s="2">
        <v>0</v>
      </c>
      <c r="O79" s="2">
        <v>0</v>
      </c>
      <c r="P79" s="2">
        <v>0</v>
      </c>
      <c r="Q79" s="2">
        <f t="shared" si="12"/>
        <v>0</v>
      </c>
      <c r="R79" s="64">
        <f t="shared" si="13"/>
        <v>0</v>
      </c>
      <c r="S79" s="63">
        <f>(E79*(cantidad/2)/$E$8)+(F79*(cantidad/2)/$F$8)</f>
        <v>0</v>
      </c>
      <c r="T79" s="64">
        <f t="shared" si="14"/>
        <v>0</v>
      </c>
      <c r="U79" s="65" t="str">
        <f>IF(ISERROR((T79/S79)),"-",(T79/S79))</f>
        <v>-</v>
      </c>
    </row>
    <row r="80" spans="1:21" ht="11.25" x14ac:dyDescent="0.2">
      <c r="B80" s="57">
        <v>72</v>
      </c>
      <c r="C80" s="58"/>
      <c r="D80" s="59"/>
      <c r="E80" s="60"/>
      <c r="F80" s="60"/>
      <c r="G80" s="61">
        <f>MIN((E80*(cantidad/2)/$E$8)+(F80*(cantidad/2)/$F$8),$R80)</f>
        <v>0</v>
      </c>
      <c r="H80" s="62">
        <f t="shared" si="8"/>
        <v>0</v>
      </c>
      <c r="I80" s="62">
        <f>ISR</f>
        <v>0</v>
      </c>
      <c r="J80" s="61">
        <f t="shared" si="9"/>
        <v>0</v>
      </c>
      <c r="L80" s="63">
        <f t="shared" si="10"/>
        <v>0</v>
      </c>
      <c r="M80" s="64">
        <f t="shared" si="11"/>
        <v>0</v>
      </c>
      <c r="N80" s="2">
        <v>0</v>
      </c>
      <c r="O80" s="2">
        <v>0</v>
      </c>
      <c r="P80" s="2">
        <v>0</v>
      </c>
      <c r="Q80" s="2">
        <f t="shared" si="12"/>
        <v>0</v>
      </c>
      <c r="R80" s="64">
        <f t="shared" si="13"/>
        <v>0</v>
      </c>
      <c r="S80" s="63">
        <f>(E80*(cantidad/2)/$E$8)+(F80*(cantidad/2)/$F$8)</f>
        <v>0</v>
      </c>
      <c r="T80" s="64">
        <f t="shared" si="14"/>
        <v>0</v>
      </c>
      <c r="U80" s="65" t="str">
        <f>IF(ISERROR((T80/S80)),"-",(T80/S80))</f>
        <v>-</v>
      </c>
    </row>
    <row r="81" spans="2:21" ht="11.25" x14ac:dyDescent="0.2">
      <c r="B81" s="57">
        <v>73</v>
      </c>
      <c r="C81" s="58"/>
      <c r="D81" s="59"/>
      <c r="E81" s="60"/>
      <c r="F81" s="60"/>
      <c r="G81" s="61">
        <f>MIN((E81*(cantidad/2)/$E$8)+(F81*(cantidad/2)/$F$8),$R81)</f>
        <v>0</v>
      </c>
      <c r="H81" s="62">
        <f t="shared" si="8"/>
        <v>0</v>
      </c>
      <c r="I81" s="62">
        <f>ISR</f>
        <v>0</v>
      </c>
      <c r="J81" s="61">
        <f t="shared" si="9"/>
        <v>0</v>
      </c>
      <c r="L81" s="63">
        <f t="shared" si="10"/>
        <v>0</v>
      </c>
      <c r="M81" s="64">
        <f t="shared" si="11"/>
        <v>0</v>
      </c>
      <c r="N81" s="2">
        <v>0</v>
      </c>
      <c r="O81" s="2">
        <v>0</v>
      </c>
      <c r="P81" s="2">
        <v>0</v>
      </c>
      <c r="Q81" s="2">
        <f t="shared" si="12"/>
        <v>0</v>
      </c>
      <c r="R81" s="64">
        <f t="shared" si="13"/>
        <v>0</v>
      </c>
      <c r="S81" s="63">
        <f>(E81*(cantidad/2)/$E$8)+(F81*(cantidad/2)/$F$8)</f>
        <v>0</v>
      </c>
      <c r="T81" s="64">
        <f t="shared" si="14"/>
        <v>0</v>
      </c>
      <c r="U81" s="65" t="str">
        <f>IF(ISERROR((T81/S81)),"-",(T81/S81))</f>
        <v>-</v>
      </c>
    </row>
    <row r="82" spans="2:21" ht="11.25" x14ac:dyDescent="0.2">
      <c r="B82" s="57">
        <v>74</v>
      </c>
      <c r="C82" s="58"/>
      <c r="D82" s="59"/>
      <c r="E82" s="60"/>
      <c r="F82" s="60"/>
      <c r="G82" s="61">
        <f>MIN((E82*(cantidad/2)/$E$8)+(F82*(cantidad/2)/$F$8),$R82)</f>
        <v>0</v>
      </c>
      <c r="H82" s="62">
        <f t="shared" si="8"/>
        <v>0</v>
      </c>
      <c r="I82" s="62">
        <f>ISR</f>
        <v>0</v>
      </c>
      <c r="J82" s="61">
        <f t="shared" si="9"/>
        <v>0</v>
      </c>
      <c r="L82" s="63">
        <f t="shared" si="10"/>
        <v>0</v>
      </c>
      <c r="M82" s="64">
        <f t="shared" si="11"/>
        <v>0</v>
      </c>
      <c r="N82" s="2">
        <v>0</v>
      </c>
      <c r="O82" s="2">
        <v>0</v>
      </c>
      <c r="P82" s="2">
        <v>0</v>
      </c>
      <c r="Q82" s="2">
        <f t="shared" si="12"/>
        <v>0</v>
      </c>
      <c r="R82" s="64">
        <f t="shared" si="13"/>
        <v>0</v>
      </c>
      <c r="S82" s="63">
        <f>(E82*(cantidad/2)/$E$8)+(F82*(cantidad/2)/$F$8)</f>
        <v>0</v>
      </c>
      <c r="T82" s="64">
        <f t="shared" si="14"/>
        <v>0</v>
      </c>
      <c r="U82" s="65" t="str">
        <f>IF(ISERROR((T82/S82)),"-",(T82/S82))</f>
        <v>-</v>
      </c>
    </row>
    <row r="83" spans="2:21" ht="11.25" x14ac:dyDescent="0.2">
      <c r="B83" s="57">
        <v>75</v>
      </c>
      <c r="C83" s="58"/>
      <c r="D83" s="59"/>
      <c r="E83" s="60"/>
      <c r="F83" s="60"/>
      <c r="G83" s="61">
        <f>MIN((E83*(cantidad/2)/$E$8)+(F83*(cantidad/2)/$F$8),$R83)</f>
        <v>0</v>
      </c>
      <c r="H83" s="62">
        <f t="shared" si="8"/>
        <v>0</v>
      </c>
      <c r="I83" s="62">
        <f>ISR</f>
        <v>0</v>
      </c>
      <c r="J83" s="61">
        <f t="shared" si="9"/>
        <v>0</v>
      </c>
      <c r="L83" s="63">
        <f t="shared" si="10"/>
        <v>0</v>
      </c>
      <c r="M83" s="64">
        <f t="shared" si="11"/>
        <v>0</v>
      </c>
      <c r="N83" s="2">
        <v>0</v>
      </c>
      <c r="O83" s="2">
        <v>0</v>
      </c>
      <c r="P83" s="2">
        <v>0</v>
      </c>
      <c r="Q83" s="2">
        <f t="shared" si="12"/>
        <v>0</v>
      </c>
      <c r="R83" s="64">
        <f t="shared" si="13"/>
        <v>0</v>
      </c>
      <c r="S83" s="63">
        <f>(E83*(cantidad/2)/$E$8)+(F83*(cantidad/2)/$F$8)</f>
        <v>0</v>
      </c>
      <c r="T83" s="64">
        <f t="shared" si="14"/>
        <v>0</v>
      </c>
      <c r="U83" s="65" t="str">
        <f>IF(ISERROR((T83/S83)),"-",(T83/S83))</f>
        <v>-</v>
      </c>
    </row>
    <row r="84" spans="2:21" ht="11.25" x14ac:dyDescent="0.2">
      <c r="B84" s="57">
        <v>76</v>
      </c>
      <c r="C84" s="58"/>
      <c r="D84" s="59"/>
      <c r="E84" s="60"/>
      <c r="F84" s="60"/>
      <c r="G84" s="61">
        <f>MIN((E84*(cantidad/2)/$E$8)+(F84*(cantidad/2)/$F$8),$R84)</f>
        <v>0</v>
      </c>
      <c r="H84" s="62">
        <f t="shared" si="8"/>
        <v>0</v>
      </c>
      <c r="I84" s="62">
        <f>ISR</f>
        <v>0</v>
      </c>
      <c r="J84" s="61">
        <f t="shared" si="9"/>
        <v>0</v>
      </c>
      <c r="L84" s="63">
        <f t="shared" si="10"/>
        <v>0</v>
      </c>
      <c r="M84" s="64">
        <f t="shared" si="11"/>
        <v>0</v>
      </c>
      <c r="N84" s="2">
        <v>0</v>
      </c>
      <c r="O84" s="2">
        <v>0</v>
      </c>
      <c r="P84" s="2">
        <v>0</v>
      </c>
      <c r="Q84" s="2">
        <f t="shared" si="12"/>
        <v>0</v>
      </c>
      <c r="R84" s="64">
        <f t="shared" si="13"/>
        <v>0</v>
      </c>
      <c r="S84" s="63">
        <f>(E84*(cantidad/2)/$E$8)+(F84*(cantidad/2)/$F$8)</f>
        <v>0</v>
      </c>
      <c r="T84" s="64">
        <f t="shared" si="14"/>
        <v>0</v>
      </c>
      <c r="U84" s="65" t="str">
        <f>IF(ISERROR((T84/S84)),"-",(T84/S84))</f>
        <v>-</v>
      </c>
    </row>
    <row r="85" spans="2:21" ht="11.25" x14ac:dyDescent="0.2">
      <c r="B85" s="57">
        <v>77</v>
      </c>
      <c r="C85" s="58"/>
      <c r="D85" s="59"/>
      <c r="E85" s="60"/>
      <c r="F85" s="60"/>
      <c r="G85" s="61">
        <f>MIN((E85*(cantidad/2)/$E$8)+(F85*(cantidad/2)/$F$8),$R85)</f>
        <v>0</v>
      </c>
      <c r="H85" s="62">
        <f t="shared" si="8"/>
        <v>0</v>
      </c>
      <c r="I85" s="62">
        <f>ISR</f>
        <v>0</v>
      </c>
      <c r="J85" s="61">
        <f t="shared" si="9"/>
        <v>0</v>
      </c>
      <c r="L85" s="63">
        <f t="shared" si="10"/>
        <v>0</v>
      </c>
      <c r="M85" s="64">
        <f t="shared" si="11"/>
        <v>0</v>
      </c>
      <c r="N85" s="2">
        <v>0</v>
      </c>
      <c r="O85" s="2">
        <v>0</v>
      </c>
      <c r="P85" s="2">
        <v>0</v>
      </c>
      <c r="Q85" s="2">
        <f t="shared" si="12"/>
        <v>0</v>
      </c>
      <c r="R85" s="64">
        <f t="shared" si="13"/>
        <v>0</v>
      </c>
      <c r="S85" s="63">
        <f>(E85*(cantidad/2)/$E$8)+(F85*(cantidad/2)/$F$8)</f>
        <v>0</v>
      </c>
      <c r="T85" s="64">
        <f t="shared" si="14"/>
        <v>0</v>
      </c>
      <c r="U85" s="65" t="str">
        <f>IF(ISERROR((T85/S85)),"-",(T85/S85))</f>
        <v>-</v>
      </c>
    </row>
    <row r="86" spans="2:21" ht="11.25" x14ac:dyDescent="0.2">
      <c r="B86" s="57">
        <v>78</v>
      </c>
      <c r="C86" s="58"/>
      <c r="D86" s="59"/>
      <c r="E86" s="60"/>
      <c r="F86" s="60"/>
      <c r="G86" s="61">
        <f>MIN((E86*(cantidad/2)/$E$8)+(F86*(cantidad/2)/$F$8),$R86)</f>
        <v>0</v>
      </c>
      <c r="H86" s="62">
        <f t="shared" si="8"/>
        <v>0</v>
      </c>
      <c r="I86" s="62">
        <f>ISR</f>
        <v>0</v>
      </c>
      <c r="J86" s="61">
        <f t="shared" si="9"/>
        <v>0</v>
      </c>
      <c r="L86" s="63">
        <f t="shared" si="10"/>
        <v>0</v>
      </c>
      <c r="M86" s="64">
        <f t="shared" si="11"/>
        <v>0</v>
      </c>
      <c r="N86" s="2">
        <v>0</v>
      </c>
      <c r="O86" s="2">
        <v>0</v>
      </c>
      <c r="P86" s="2">
        <v>0</v>
      </c>
      <c r="Q86" s="2">
        <f t="shared" si="12"/>
        <v>0</v>
      </c>
      <c r="R86" s="64">
        <f t="shared" si="13"/>
        <v>0</v>
      </c>
      <c r="S86" s="63">
        <f>(E86*(cantidad/2)/$E$8)+(F86*(cantidad/2)/$F$8)</f>
        <v>0</v>
      </c>
      <c r="T86" s="64">
        <f t="shared" si="14"/>
        <v>0</v>
      </c>
      <c r="U86" s="65" t="str">
        <f>IF(ISERROR((T86/S86)),"-",(T86/S86))</f>
        <v>-</v>
      </c>
    </row>
    <row r="87" spans="2:21" ht="11.25" x14ac:dyDescent="0.2">
      <c r="B87" s="57">
        <v>79</v>
      </c>
      <c r="C87" s="58"/>
      <c r="D87" s="59"/>
      <c r="E87" s="60"/>
      <c r="F87" s="60"/>
      <c r="G87" s="61">
        <f>MIN((E87*(cantidad/2)/$E$8)+(F87*(cantidad/2)/$F$8),$R87)</f>
        <v>0</v>
      </c>
      <c r="H87" s="62">
        <f t="shared" si="8"/>
        <v>0</v>
      </c>
      <c r="I87" s="62">
        <f>ISR</f>
        <v>0</v>
      </c>
      <c r="J87" s="61">
        <f t="shared" si="9"/>
        <v>0</v>
      </c>
      <c r="L87" s="63">
        <f t="shared" si="10"/>
        <v>0</v>
      </c>
      <c r="M87" s="64">
        <f t="shared" si="11"/>
        <v>0</v>
      </c>
      <c r="N87" s="2">
        <v>0</v>
      </c>
      <c r="O87" s="2">
        <v>0</v>
      </c>
      <c r="P87" s="2">
        <v>0</v>
      </c>
      <c r="Q87" s="2">
        <f t="shared" si="12"/>
        <v>0</v>
      </c>
      <c r="R87" s="64">
        <f t="shared" si="13"/>
        <v>0</v>
      </c>
      <c r="S87" s="63">
        <f>(E87*(cantidad/2)/$E$8)+(F87*(cantidad/2)/$F$8)</f>
        <v>0</v>
      </c>
      <c r="T87" s="64">
        <f t="shared" si="14"/>
        <v>0</v>
      </c>
      <c r="U87" s="65" t="str">
        <f>IF(ISERROR((T87/S87)),"-",(T87/S87))</f>
        <v>-</v>
      </c>
    </row>
    <row r="88" spans="2:21" ht="11.25" x14ac:dyDescent="0.2">
      <c r="B88" s="57">
        <v>80</v>
      </c>
      <c r="C88" s="58"/>
      <c r="D88" s="59"/>
      <c r="E88" s="60"/>
      <c r="F88" s="60"/>
      <c r="G88" s="61">
        <f>MIN((E88*(cantidad/2)/$E$8)+(F88*(cantidad/2)/$F$8),$R88)</f>
        <v>0</v>
      </c>
      <c r="H88" s="62">
        <f t="shared" si="8"/>
        <v>0</v>
      </c>
      <c r="I88" s="62">
        <f>ISR</f>
        <v>0</v>
      </c>
      <c r="J88" s="61">
        <f t="shared" si="9"/>
        <v>0</v>
      </c>
      <c r="L88" s="63">
        <f t="shared" si="10"/>
        <v>0</v>
      </c>
      <c r="M88" s="64">
        <f t="shared" si="11"/>
        <v>0</v>
      </c>
      <c r="N88" s="2">
        <v>0</v>
      </c>
      <c r="O88" s="2">
        <v>0</v>
      </c>
      <c r="P88" s="2">
        <v>0</v>
      </c>
      <c r="Q88" s="2">
        <f t="shared" si="12"/>
        <v>0</v>
      </c>
      <c r="R88" s="64">
        <f t="shared" si="13"/>
        <v>0</v>
      </c>
      <c r="S88" s="63">
        <f>(E88*(cantidad/2)/$E$8)+(F88*(cantidad/2)/$F$8)</f>
        <v>0</v>
      </c>
      <c r="T88" s="64">
        <f t="shared" si="14"/>
        <v>0</v>
      </c>
      <c r="U88" s="65" t="str">
        <f>IF(ISERROR((T88/S88)),"-",(T88/S88))</f>
        <v>-</v>
      </c>
    </row>
    <row r="89" spans="2:21" ht="11.25" x14ac:dyDescent="0.2">
      <c r="B89" s="57">
        <v>81</v>
      </c>
      <c r="C89" s="58"/>
      <c r="D89" s="59"/>
      <c r="E89" s="60"/>
      <c r="F89" s="60"/>
      <c r="G89" s="61">
        <f>MIN((E89*(cantidad/2)/$E$8)+(F89*(cantidad/2)/$F$8),$R89)</f>
        <v>0</v>
      </c>
      <c r="H89" s="62">
        <f t="shared" si="8"/>
        <v>0</v>
      </c>
      <c r="I89" s="62">
        <f>ISR</f>
        <v>0</v>
      </c>
      <c r="J89" s="61">
        <f t="shared" si="9"/>
        <v>0</v>
      </c>
      <c r="L89" s="63">
        <f t="shared" si="10"/>
        <v>0</v>
      </c>
      <c r="M89" s="64">
        <f t="shared" si="11"/>
        <v>0</v>
      </c>
      <c r="N89" s="2">
        <v>0</v>
      </c>
      <c r="O89" s="2">
        <v>0</v>
      </c>
      <c r="P89" s="2">
        <v>0</v>
      </c>
      <c r="Q89" s="2">
        <f t="shared" si="12"/>
        <v>0</v>
      </c>
      <c r="R89" s="64">
        <f t="shared" si="13"/>
        <v>0</v>
      </c>
      <c r="S89" s="63">
        <f>(E89*(cantidad/2)/$E$8)+(F89*(cantidad/2)/$F$8)</f>
        <v>0</v>
      </c>
      <c r="T89" s="64">
        <f t="shared" si="14"/>
        <v>0</v>
      </c>
      <c r="U89" s="65" t="str">
        <f>IF(ISERROR((T89/S89)),"-",(T89/S89))</f>
        <v>-</v>
      </c>
    </row>
    <row r="90" spans="2:21" ht="11.25" x14ac:dyDescent="0.2">
      <c r="B90" s="57">
        <v>82</v>
      </c>
      <c r="C90" s="58"/>
      <c r="D90" s="59"/>
      <c r="E90" s="60"/>
      <c r="F90" s="60"/>
      <c r="G90" s="61">
        <f>MIN((E90*(cantidad/2)/$E$8)+(F90*(cantidad/2)/$F$8),$R90)</f>
        <v>0</v>
      </c>
      <c r="H90" s="62">
        <f t="shared" si="8"/>
        <v>0</v>
      </c>
      <c r="I90" s="62">
        <f>ISR</f>
        <v>0</v>
      </c>
      <c r="J90" s="61">
        <f t="shared" si="9"/>
        <v>0</v>
      </c>
      <c r="L90" s="63">
        <f t="shared" si="10"/>
        <v>0</v>
      </c>
      <c r="M90" s="64">
        <f t="shared" si="11"/>
        <v>0</v>
      </c>
      <c r="N90" s="2">
        <v>0</v>
      </c>
      <c r="O90" s="2">
        <v>0</v>
      </c>
      <c r="P90" s="2">
        <v>0</v>
      </c>
      <c r="Q90" s="2">
        <f t="shared" si="12"/>
        <v>0</v>
      </c>
      <c r="R90" s="64">
        <f t="shared" si="13"/>
        <v>0</v>
      </c>
      <c r="S90" s="63">
        <f>(E90*(cantidad/2)/$E$8)+(F90*(cantidad/2)/$F$8)</f>
        <v>0</v>
      </c>
      <c r="T90" s="64">
        <f t="shared" si="14"/>
        <v>0</v>
      </c>
      <c r="U90" s="65" t="str">
        <f>IF(ISERROR((T90/S90)),"-",(T90/S90))</f>
        <v>-</v>
      </c>
    </row>
    <row r="91" spans="2:21" ht="11.25" x14ac:dyDescent="0.2">
      <c r="B91" s="57">
        <v>83</v>
      </c>
      <c r="C91" s="58"/>
      <c r="D91" s="59"/>
      <c r="E91" s="60"/>
      <c r="F91" s="60"/>
      <c r="G91" s="61">
        <f>MIN((E91*(cantidad/2)/$E$8)+(F91*(cantidad/2)/$F$8),$R91)</f>
        <v>0</v>
      </c>
      <c r="H91" s="62">
        <f t="shared" si="8"/>
        <v>0</v>
      </c>
      <c r="I91" s="62">
        <f>ISR</f>
        <v>0</v>
      </c>
      <c r="J91" s="61">
        <f t="shared" si="9"/>
        <v>0</v>
      </c>
      <c r="L91" s="63">
        <f t="shared" si="10"/>
        <v>0</v>
      </c>
      <c r="M91" s="64">
        <f t="shared" si="11"/>
        <v>0</v>
      </c>
      <c r="N91" s="2">
        <v>0</v>
      </c>
      <c r="O91" s="2">
        <v>0</v>
      </c>
      <c r="P91" s="2">
        <v>0</v>
      </c>
      <c r="Q91" s="2">
        <f t="shared" si="12"/>
        <v>0</v>
      </c>
      <c r="R91" s="64">
        <f t="shared" si="13"/>
        <v>0</v>
      </c>
      <c r="S91" s="63">
        <f>(E91*(cantidad/2)/$E$8)+(F91*(cantidad/2)/$F$8)</f>
        <v>0</v>
      </c>
      <c r="T91" s="64">
        <f t="shared" si="14"/>
        <v>0</v>
      </c>
      <c r="U91" s="65" t="str">
        <f>IF(ISERROR((T91/S91)),"-",(T91/S91))</f>
        <v>-</v>
      </c>
    </row>
    <row r="92" spans="2:21" ht="11.25" x14ac:dyDescent="0.2">
      <c r="B92" s="57">
        <v>84</v>
      </c>
      <c r="C92" s="58"/>
      <c r="D92" s="59"/>
      <c r="E92" s="60"/>
      <c r="F92" s="60"/>
      <c r="G92" s="61">
        <f>MIN((E92*(cantidad/2)/$E$8)+(F92*(cantidad/2)/$F$8),$R92)</f>
        <v>0</v>
      </c>
      <c r="H92" s="62">
        <f t="shared" si="8"/>
        <v>0</v>
      </c>
      <c r="I92" s="62">
        <f>ISR</f>
        <v>0</v>
      </c>
      <c r="J92" s="61">
        <f t="shared" si="9"/>
        <v>0</v>
      </c>
      <c r="L92" s="63">
        <f t="shared" si="10"/>
        <v>0</v>
      </c>
      <c r="M92" s="64">
        <f t="shared" si="11"/>
        <v>0</v>
      </c>
      <c r="N92" s="2">
        <v>0</v>
      </c>
      <c r="O92" s="2">
        <v>0</v>
      </c>
      <c r="P92" s="2">
        <v>0</v>
      </c>
      <c r="Q92" s="2">
        <f t="shared" si="12"/>
        <v>0</v>
      </c>
      <c r="R92" s="64">
        <f t="shared" si="13"/>
        <v>0</v>
      </c>
      <c r="S92" s="63">
        <f>(E92*(cantidad/2)/$E$8)+(F92*(cantidad/2)/$F$8)</f>
        <v>0</v>
      </c>
      <c r="T92" s="64">
        <f t="shared" si="14"/>
        <v>0</v>
      </c>
      <c r="U92" s="65" t="str">
        <f>IF(ISERROR((T92/S92)),"-",(T92/S92))</f>
        <v>-</v>
      </c>
    </row>
    <row r="93" spans="2:21" ht="11.25" x14ac:dyDescent="0.2">
      <c r="B93" s="57">
        <v>85</v>
      </c>
      <c r="C93" s="58"/>
      <c r="D93" s="59"/>
      <c r="E93" s="60"/>
      <c r="F93" s="60"/>
      <c r="G93" s="61">
        <f>MIN((E93*(cantidad/2)/$E$8)+(F93*(cantidad/2)/$F$8),$R93)</f>
        <v>0</v>
      </c>
      <c r="H93" s="62">
        <f t="shared" si="8"/>
        <v>0</v>
      </c>
      <c r="I93" s="62">
        <f>ISR</f>
        <v>0</v>
      </c>
      <c r="J93" s="61">
        <f t="shared" si="9"/>
        <v>0</v>
      </c>
      <c r="L93" s="63">
        <f t="shared" si="10"/>
        <v>0</v>
      </c>
      <c r="M93" s="64">
        <f t="shared" si="11"/>
        <v>0</v>
      </c>
      <c r="N93" s="2">
        <v>0</v>
      </c>
      <c r="O93" s="2">
        <v>0</v>
      </c>
      <c r="P93" s="2">
        <v>0</v>
      </c>
      <c r="Q93" s="2">
        <f t="shared" si="12"/>
        <v>0</v>
      </c>
      <c r="R93" s="64">
        <f t="shared" si="13"/>
        <v>0</v>
      </c>
      <c r="S93" s="63">
        <f>(E93*(cantidad/2)/$E$8)+(F93*(cantidad/2)/$F$8)</f>
        <v>0</v>
      </c>
      <c r="T93" s="64">
        <f t="shared" si="14"/>
        <v>0</v>
      </c>
      <c r="U93" s="65" t="str">
        <f>IF(ISERROR((T93/S93)),"-",(T93/S93))</f>
        <v>-</v>
      </c>
    </row>
    <row r="94" spans="2:21" ht="11.25" x14ac:dyDescent="0.2">
      <c r="B94" s="57">
        <v>86</v>
      </c>
      <c r="C94" s="58"/>
      <c r="D94" s="59"/>
      <c r="E94" s="60"/>
      <c r="F94" s="60"/>
      <c r="G94" s="61">
        <f>MIN((E94*(cantidad/2)/$E$8)+(F94*(cantidad/2)/$F$8),$R94)</f>
        <v>0</v>
      </c>
      <c r="H94" s="62">
        <f t="shared" si="8"/>
        <v>0</v>
      </c>
      <c r="I94" s="62">
        <f>ISR</f>
        <v>0</v>
      </c>
      <c r="J94" s="61">
        <f t="shared" si="9"/>
        <v>0</v>
      </c>
      <c r="L94" s="63">
        <f t="shared" si="10"/>
        <v>0</v>
      </c>
      <c r="M94" s="64">
        <f t="shared" si="11"/>
        <v>0</v>
      </c>
      <c r="N94" s="2">
        <v>0</v>
      </c>
      <c r="O94" s="2">
        <v>0</v>
      </c>
      <c r="P94" s="2">
        <v>0</v>
      </c>
      <c r="Q94" s="2">
        <f t="shared" si="12"/>
        <v>0</v>
      </c>
      <c r="R94" s="64">
        <f t="shared" si="13"/>
        <v>0</v>
      </c>
      <c r="S94" s="63">
        <f>(E94*(cantidad/2)/$E$8)+(F94*(cantidad/2)/$F$8)</f>
        <v>0</v>
      </c>
      <c r="T94" s="64">
        <f t="shared" si="14"/>
        <v>0</v>
      </c>
      <c r="U94" s="65" t="str">
        <f>IF(ISERROR((T94/S94)),"-",(T94/S94))</f>
        <v>-</v>
      </c>
    </row>
    <row r="95" spans="2:21" ht="11.25" x14ac:dyDescent="0.2">
      <c r="B95" s="57">
        <v>87</v>
      </c>
      <c r="C95" s="58"/>
      <c r="D95" s="59"/>
      <c r="E95" s="60"/>
      <c r="F95" s="60"/>
      <c r="G95" s="61">
        <f>MIN((E95*(cantidad/2)/$E$8)+(F95*(cantidad/2)/$F$8),$R95)</f>
        <v>0</v>
      </c>
      <c r="H95" s="62">
        <f t="shared" si="8"/>
        <v>0</v>
      </c>
      <c r="I95" s="62">
        <f>ISR</f>
        <v>0</v>
      </c>
      <c r="J95" s="61">
        <f t="shared" si="9"/>
        <v>0</v>
      </c>
      <c r="L95" s="63">
        <f t="shared" si="10"/>
        <v>0</v>
      </c>
      <c r="M95" s="64">
        <f t="shared" si="11"/>
        <v>0</v>
      </c>
      <c r="N95" s="2">
        <v>0</v>
      </c>
      <c r="O95" s="2">
        <v>0</v>
      </c>
      <c r="P95" s="2">
        <v>0</v>
      </c>
      <c r="Q95" s="2">
        <f t="shared" si="12"/>
        <v>0</v>
      </c>
      <c r="R95" s="64">
        <f t="shared" si="13"/>
        <v>0</v>
      </c>
      <c r="S95" s="63">
        <f>(E95*(cantidad/2)/$E$8)+(F95*(cantidad/2)/$F$8)</f>
        <v>0</v>
      </c>
      <c r="T95" s="64">
        <f t="shared" si="14"/>
        <v>0</v>
      </c>
      <c r="U95" s="65" t="str">
        <f>IF(ISERROR((T95/S95)),"-",(T95/S95))</f>
        <v>-</v>
      </c>
    </row>
    <row r="96" spans="2:21" ht="11.25" x14ac:dyDescent="0.2">
      <c r="B96" s="57">
        <v>88</v>
      </c>
      <c r="C96" s="58"/>
      <c r="D96" s="59"/>
      <c r="E96" s="60"/>
      <c r="F96" s="60"/>
      <c r="G96" s="61">
        <f>MIN((E96*(cantidad/2)/$E$8)+(F96*(cantidad/2)/$F$8),$R96)</f>
        <v>0</v>
      </c>
      <c r="H96" s="62">
        <f t="shared" si="8"/>
        <v>0</v>
      </c>
      <c r="I96" s="62">
        <f>ISR</f>
        <v>0</v>
      </c>
      <c r="J96" s="61">
        <f t="shared" si="9"/>
        <v>0</v>
      </c>
      <c r="L96" s="63">
        <f t="shared" si="10"/>
        <v>0</v>
      </c>
      <c r="M96" s="64">
        <f t="shared" si="11"/>
        <v>0</v>
      </c>
      <c r="N96" s="2">
        <v>0</v>
      </c>
      <c r="O96" s="2">
        <v>0</v>
      </c>
      <c r="P96" s="2">
        <v>0</v>
      </c>
      <c r="Q96" s="2">
        <f t="shared" si="12"/>
        <v>0</v>
      </c>
      <c r="R96" s="64">
        <f t="shared" si="13"/>
        <v>0</v>
      </c>
      <c r="S96" s="63">
        <f>(E96*(cantidad/2)/$E$8)+(F96*(cantidad/2)/$F$8)</f>
        <v>0</v>
      </c>
      <c r="T96" s="64">
        <f t="shared" si="14"/>
        <v>0</v>
      </c>
      <c r="U96" s="65" t="str">
        <f>IF(ISERROR((T96/S96)),"-",(T96/S96))</f>
        <v>-</v>
      </c>
    </row>
    <row r="97" spans="1:21" ht="11.25" x14ac:dyDescent="0.2">
      <c r="B97" s="57">
        <v>89</v>
      </c>
      <c r="C97" s="58"/>
      <c r="D97" s="59"/>
      <c r="E97" s="60"/>
      <c r="F97" s="60"/>
      <c r="G97" s="61">
        <f>MIN((E97*(cantidad/2)/$E$8)+(F97*(cantidad/2)/$F$8),$R97)</f>
        <v>0</v>
      </c>
      <c r="H97" s="62">
        <f t="shared" si="8"/>
        <v>0</v>
      </c>
      <c r="I97" s="62">
        <f>ISR</f>
        <v>0</v>
      </c>
      <c r="J97" s="61">
        <f t="shared" si="9"/>
        <v>0</v>
      </c>
      <c r="L97" s="63">
        <f t="shared" si="10"/>
        <v>0</v>
      </c>
      <c r="M97" s="64">
        <f t="shared" si="11"/>
        <v>0</v>
      </c>
      <c r="N97" s="2">
        <v>0</v>
      </c>
      <c r="O97" s="2">
        <v>0</v>
      </c>
      <c r="P97" s="2">
        <v>0</v>
      </c>
      <c r="Q97" s="2">
        <f t="shared" si="12"/>
        <v>0</v>
      </c>
      <c r="R97" s="64">
        <f t="shared" si="13"/>
        <v>0</v>
      </c>
      <c r="S97" s="63">
        <f>(E97*(cantidad/2)/$E$8)+(F97*(cantidad/2)/$F$8)</f>
        <v>0</v>
      </c>
      <c r="T97" s="64">
        <f t="shared" si="14"/>
        <v>0</v>
      </c>
      <c r="U97" s="65" t="str">
        <f>IF(ISERROR((T97/S97)),"-",(T97/S97))</f>
        <v>-</v>
      </c>
    </row>
    <row r="98" spans="1:21" ht="11.25" x14ac:dyDescent="0.2">
      <c r="B98" s="57">
        <v>90</v>
      </c>
      <c r="C98" s="58"/>
      <c r="D98" s="59"/>
      <c r="E98" s="60"/>
      <c r="F98" s="60"/>
      <c r="G98" s="61">
        <f>MIN((E98*(cantidad/2)/$E$8)+(F98*(cantidad/2)/$F$8),$R98)</f>
        <v>0</v>
      </c>
      <c r="H98" s="62">
        <f t="shared" si="8"/>
        <v>0</v>
      </c>
      <c r="I98" s="62">
        <f>ISR</f>
        <v>0</v>
      </c>
      <c r="J98" s="61">
        <f t="shared" si="9"/>
        <v>0</v>
      </c>
      <c r="L98" s="63">
        <f t="shared" si="10"/>
        <v>0</v>
      </c>
      <c r="M98" s="64">
        <f t="shared" si="11"/>
        <v>0</v>
      </c>
      <c r="N98" s="2">
        <v>0</v>
      </c>
      <c r="O98" s="2">
        <v>0</v>
      </c>
      <c r="P98" s="2">
        <v>0</v>
      </c>
      <c r="Q98" s="2">
        <f t="shared" si="12"/>
        <v>0</v>
      </c>
      <c r="R98" s="64">
        <f t="shared" si="13"/>
        <v>0</v>
      </c>
      <c r="S98" s="63">
        <f>(E98*(cantidad/2)/$E$8)+(F98*(cantidad/2)/$F$8)</f>
        <v>0</v>
      </c>
      <c r="T98" s="64">
        <f t="shared" si="14"/>
        <v>0</v>
      </c>
      <c r="U98" s="65" t="str">
        <f>IF(ISERROR((T98/S98)),"-",(T98/S98))</f>
        <v>-</v>
      </c>
    </row>
    <row r="99" spans="1:21" ht="11.25" x14ac:dyDescent="0.2">
      <c r="B99" s="57">
        <v>91</v>
      </c>
      <c r="C99" s="58"/>
      <c r="D99" s="59"/>
      <c r="E99" s="60"/>
      <c r="F99" s="60"/>
      <c r="G99" s="61">
        <f>MIN((E99*(cantidad/2)/$E$8)+(F99*(cantidad/2)/$F$8),$R99)</f>
        <v>0</v>
      </c>
      <c r="H99" s="62">
        <f t="shared" si="8"/>
        <v>0</v>
      </c>
      <c r="I99" s="62">
        <f>ISR</f>
        <v>0</v>
      </c>
      <c r="J99" s="61">
        <f t="shared" si="9"/>
        <v>0</v>
      </c>
      <c r="L99" s="63">
        <f t="shared" si="10"/>
        <v>0</v>
      </c>
      <c r="M99" s="64">
        <f t="shared" si="11"/>
        <v>0</v>
      </c>
      <c r="N99" s="2">
        <v>0</v>
      </c>
      <c r="O99" s="2">
        <v>0</v>
      </c>
      <c r="P99" s="2">
        <v>0</v>
      </c>
      <c r="Q99" s="2">
        <f t="shared" si="12"/>
        <v>0</v>
      </c>
      <c r="R99" s="64">
        <f t="shared" si="13"/>
        <v>0</v>
      </c>
      <c r="S99" s="63">
        <f>(E99*(cantidad/2)/$E$8)+(F99*(cantidad/2)/$F$8)</f>
        <v>0</v>
      </c>
      <c r="T99" s="64">
        <f t="shared" si="14"/>
        <v>0</v>
      </c>
      <c r="U99" s="65" t="str">
        <f>IF(ISERROR((T99/S99)),"-",(T99/S99))</f>
        <v>-</v>
      </c>
    </row>
    <row r="100" spans="1:21" ht="11.25" x14ac:dyDescent="0.2">
      <c r="B100" s="57">
        <v>92</v>
      </c>
      <c r="C100" s="58"/>
      <c r="D100" s="59"/>
      <c r="E100" s="60"/>
      <c r="F100" s="60"/>
      <c r="G100" s="61">
        <f>MIN((E100*(cantidad/2)/$E$8)+(F100*(cantidad/2)/$F$8),$R100)</f>
        <v>0</v>
      </c>
      <c r="H100" s="62">
        <f t="shared" si="8"/>
        <v>0</v>
      </c>
      <c r="I100" s="62">
        <f>ISR</f>
        <v>0</v>
      </c>
      <c r="J100" s="61">
        <f t="shared" si="9"/>
        <v>0</v>
      </c>
      <c r="L100" s="63">
        <f t="shared" si="10"/>
        <v>0</v>
      </c>
      <c r="M100" s="64">
        <f t="shared" si="11"/>
        <v>0</v>
      </c>
      <c r="N100" s="2">
        <v>0</v>
      </c>
      <c r="O100" s="2">
        <v>0</v>
      </c>
      <c r="P100" s="2">
        <v>0</v>
      </c>
      <c r="Q100" s="2">
        <f t="shared" si="12"/>
        <v>0</v>
      </c>
      <c r="R100" s="64">
        <f t="shared" si="13"/>
        <v>0</v>
      </c>
      <c r="S100" s="63">
        <f>(E100*(cantidad/2)/$E$8)+(F100*(cantidad/2)/$F$8)</f>
        <v>0</v>
      </c>
      <c r="T100" s="64">
        <f t="shared" si="14"/>
        <v>0</v>
      </c>
      <c r="U100" s="65" t="str">
        <f>IF(ISERROR((T100/S100)),"-",(T100/S100))</f>
        <v>-</v>
      </c>
    </row>
    <row r="101" spans="1:21" ht="11.25" x14ac:dyDescent="0.2">
      <c r="B101" s="57">
        <v>93</v>
      </c>
      <c r="C101" s="58"/>
      <c r="D101" s="59"/>
      <c r="E101" s="60"/>
      <c r="F101" s="60"/>
      <c r="G101" s="61">
        <f>MIN((E101*(cantidad/2)/$E$8)+(F101*(cantidad/2)/$F$8),$R101)</f>
        <v>0</v>
      </c>
      <c r="H101" s="62">
        <f t="shared" si="8"/>
        <v>0</v>
      </c>
      <c r="I101" s="62">
        <f>ISR</f>
        <v>0</v>
      </c>
      <c r="J101" s="61">
        <f t="shared" si="9"/>
        <v>0</v>
      </c>
      <c r="L101" s="63">
        <f t="shared" si="10"/>
        <v>0</v>
      </c>
      <c r="M101" s="64">
        <f t="shared" si="11"/>
        <v>0</v>
      </c>
      <c r="N101" s="2">
        <v>0</v>
      </c>
      <c r="O101" s="2">
        <v>0</v>
      </c>
      <c r="P101" s="2">
        <v>0</v>
      </c>
      <c r="Q101" s="2">
        <f t="shared" si="12"/>
        <v>0</v>
      </c>
      <c r="R101" s="64">
        <f t="shared" si="13"/>
        <v>0</v>
      </c>
      <c r="S101" s="63">
        <f>(E101*(cantidad/2)/$E$8)+(F101*(cantidad/2)/$F$8)</f>
        <v>0</v>
      </c>
      <c r="T101" s="64">
        <f t="shared" si="14"/>
        <v>0</v>
      </c>
      <c r="U101" s="65" t="str">
        <f>IF(ISERROR((T101/S101)),"-",(T101/S101))</f>
        <v>-</v>
      </c>
    </row>
    <row r="102" spans="1:21" ht="11.25" x14ac:dyDescent="0.2">
      <c r="B102" s="57">
        <v>94</v>
      </c>
      <c r="C102" s="58"/>
      <c r="D102" s="59"/>
      <c r="E102" s="60"/>
      <c r="F102" s="60"/>
      <c r="G102" s="61">
        <f>MIN((E102*(cantidad/2)/$E$8)+(F102*(cantidad/2)/$F$8),$R102)</f>
        <v>0</v>
      </c>
      <c r="H102" s="62">
        <f t="shared" si="8"/>
        <v>0</v>
      </c>
      <c r="I102" s="62">
        <f>ISR</f>
        <v>0</v>
      </c>
      <c r="J102" s="61">
        <f t="shared" si="9"/>
        <v>0</v>
      </c>
      <c r="L102" s="63">
        <f t="shared" si="10"/>
        <v>0</v>
      </c>
      <c r="M102" s="64">
        <f t="shared" si="11"/>
        <v>0</v>
      </c>
      <c r="N102" s="2">
        <v>0</v>
      </c>
      <c r="O102" s="2">
        <v>0</v>
      </c>
      <c r="P102" s="2">
        <v>0</v>
      </c>
      <c r="Q102" s="2">
        <f t="shared" si="12"/>
        <v>0</v>
      </c>
      <c r="R102" s="64">
        <f t="shared" si="13"/>
        <v>0</v>
      </c>
      <c r="S102" s="63">
        <f>(E102*(cantidad/2)/$E$8)+(F102*(cantidad/2)/$F$8)</f>
        <v>0</v>
      </c>
      <c r="T102" s="64">
        <f t="shared" si="14"/>
        <v>0</v>
      </c>
      <c r="U102" s="65" t="str">
        <f>IF(ISERROR((T102/S102)),"-",(T102/S102))</f>
        <v>-</v>
      </c>
    </row>
    <row r="103" spans="1:21" ht="11.25" x14ac:dyDescent="0.2">
      <c r="A103" s="56"/>
      <c r="B103" s="57">
        <v>95</v>
      </c>
      <c r="C103" s="58"/>
      <c r="D103" s="59"/>
      <c r="E103" s="60"/>
      <c r="F103" s="60"/>
      <c r="G103" s="61">
        <f>MIN((E103*(cantidad/2)/$E$8)+(F103*(cantidad/2)/$F$8),$R103)</f>
        <v>0</v>
      </c>
      <c r="H103" s="62">
        <f t="shared" si="8"/>
        <v>0</v>
      </c>
      <c r="I103" s="62">
        <f>ISR</f>
        <v>0</v>
      </c>
      <c r="J103" s="61">
        <f t="shared" si="9"/>
        <v>0</v>
      </c>
      <c r="L103" s="63">
        <f t="shared" si="10"/>
        <v>0</v>
      </c>
      <c r="M103" s="64">
        <f t="shared" si="11"/>
        <v>0</v>
      </c>
      <c r="N103" s="2">
        <v>0</v>
      </c>
      <c r="O103" s="2">
        <v>0</v>
      </c>
      <c r="P103" s="2">
        <v>0</v>
      </c>
      <c r="Q103" s="2">
        <f t="shared" si="12"/>
        <v>0</v>
      </c>
      <c r="R103" s="64">
        <f t="shared" si="13"/>
        <v>0</v>
      </c>
      <c r="S103" s="63">
        <f>(E103*(cantidad/2)/$E$8)+(F103*(cantidad/2)/$F$8)</f>
        <v>0</v>
      </c>
      <c r="T103" s="64">
        <f t="shared" si="14"/>
        <v>0</v>
      </c>
      <c r="U103" s="65" t="str">
        <f>IF(ISERROR((T103/S103)),"-",(T103/S103))</f>
        <v>-</v>
      </c>
    </row>
    <row r="104" spans="1:21" ht="11.25" x14ac:dyDescent="0.2">
      <c r="B104" s="57">
        <v>96</v>
      </c>
      <c r="C104" s="58"/>
      <c r="D104" s="59"/>
      <c r="E104" s="60"/>
      <c r="F104" s="60"/>
      <c r="G104" s="61">
        <f>MIN((E104*(cantidad/2)/$E$8)+(F104*(cantidad/2)/$F$8),$R104)</f>
        <v>0</v>
      </c>
      <c r="H104" s="62">
        <f t="shared" si="8"/>
        <v>0</v>
      </c>
      <c r="I104" s="62">
        <f>ISR</f>
        <v>0</v>
      </c>
      <c r="J104" s="61">
        <f t="shared" si="9"/>
        <v>0</v>
      </c>
      <c r="L104" s="63">
        <f t="shared" si="10"/>
        <v>0</v>
      </c>
      <c r="M104" s="64">
        <f t="shared" si="11"/>
        <v>0</v>
      </c>
      <c r="N104" s="2">
        <v>0</v>
      </c>
      <c r="O104" s="2">
        <v>0</v>
      </c>
      <c r="P104" s="2">
        <v>0</v>
      </c>
      <c r="Q104" s="2">
        <f t="shared" si="12"/>
        <v>0</v>
      </c>
      <c r="R104" s="64">
        <f t="shared" si="13"/>
        <v>0</v>
      </c>
      <c r="S104" s="63">
        <f>(E104*(cantidad/2)/$E$8)+(F104*(cantidad/2)/$F$8)</f>
        <v>0</v>
      </c>
      <c r="T104" s="64">
        <f t="shared" si="14"/>
        <v>0</v>
      </c>
      <c r="U104" s="65" t="str">
        <f>IF(ISERROR((T104/S104)),"-",(T104/S104))</f>
        <v>-</v>
      </c>
    </row>
    <row r="105" spans="1:21" ht="11.25" x14ac:dyDescent="0.2">
      <c r="B105" s="57">
        <v>97</v>
      </c>
      <c r="C105" s="58"/>
      <c r="D105" s="59"/>
      <c r="E105" s="60"/>
      <c r="F105" s="60"/>
      <c r="G105" s="61">
        <f>MIN((E105*(cantidad/2)/$E$8)+(F105*(cantidad/2)/$F$8),$R105)</f>
        <v>0</v>
      </c>
      <c r="H105" s="62">
        <f t="shared" ref="H105:H108" si="15">IF(Exe&gt;G105,0,G105-Exe)</f>
        <v>0</v>
      </c>
      <c r="I105" s="62">
        <f>ISR</f>
        <v>0</v>
      </c>
      <c r="J105" s="61">
        <f t="shared" si="9"/>
        <v>0</v>
      </c>
      <c r="L105" s="63">
        <f t="shared" si="10"/>
        <v>0</v>
      </c>
      <c r="M105" s="64">
        <f t="shared" si="11"/>
        <v>0</v>
      </c>
      <c r="N105" s="2">
        <v>0</v>
      </c>
      <c r="O105" s="2">
        <v>0</v>
      </c>
      <c r="P105" s="2">
        <v>0</v>
      </c>
      <c r="Q105" s="2">
        <f t="shared" si="12"/>
        <v>0</v>
      </c>
      <c r="R105" s="64">
        <f t="shared" si="13"/>
        <v>0</v>
      </c>
      <c r="S105" s="63">
        <f>(E105*(cantidad/2)/$E$8)+(F105*(cantidad/2)/$F$8)</f>
        <v>0</v>
      </c>
      <c r="T105" s="64">
        <f t="shared" si="14"/>
        <v>0</v>
      </c>
      <c r="U105" s="65" t="str">
        <f>IF(ISERROR((T105/S105)),"-",(T105/S105))</f>
        <v>-</v>
      </c>
    </row>
    <row r="106" spans="1:21" ht="11.25" x14ac:dyDescent="0.2">
      <c r="A106" s="56"/>
      <c r="B106" s="57">
        <v>98</v>
      </c>
      <c r="C106" s="58"/>
      <c r="D106" s="59"/>
      <c r="E106" s="60"/>
      <c r="F106" s="60"/>
      <c r="G106" s="61">
        <f>MIN((E106*(cantidad/2)/$E$8)+(F106*(cantidad/2)/$F$8),$R106)</f>
        <v>0</v>
      </c>
      <c r="H106" s="62">
        <f t="shared" si="15"/>
        <v>0</v>
      </c>
      <c r="I106" s="62">
        <f>ISR</f>
        <v>0</v>
      </c>
      <c r="J106" s="61">
        <f t="shared" si="9"/>
        <v>0</v>
      </c>
      <c r="L106" s="63">
        <f t="shared" si="10"/>
        <v>0</v>
      </c>
      <c r="M106" s="64">
        <f t="shared" si="11"/>
        <v>0</v>
      </c>
      <c r="N106" s="2">
        <v>0</v>
      </c>
      <c r="O106" s="2">
        <v>0</v>
      </c>
      <c r="P106" s="2">
        <v>0</v>
      </c>
      <c r="Q106" s="2">
        <f t="shared" si="12"/>
        <v>0</v>
      </c>
      <c r="R106" s="64">
        <f t="shared" si="13"/>
        <v>0</v>
      </c>
      <c r="S106" s="63">
        <f>(E106*(cantidad/2)/$E$8)+(F106*(cantidad/2)/$F$8)</f>
        <v>0</v>
      </c>
      <c r="T106" s="64">
        <f t="shared" si="14"/>
        <v>0</v>
      </c>
      <c r="U106" s="65" t="str">
        <f>IF(ISERROR((T106/S106)),"-",(T106/S106))</f>
        <v>-</v>
      </c>
    </row>
    <row r="107" spans="1:21" ht="11.25" x14ac:dyDescent="0.2">
      <c r="B107" s="57">
        <v>99</v>
      </c>
      <c r="C107" s="58"/>
      <c r="D107" s="59"/>
      <c r="E107" s="60"/>
      <c r="F107" s="60"/>
      <c r="G107" s="61">
        <f>MIN((E107*(cantidad/2)/$E$8)+(F107*(cantidad/2)/$F$8),$R107)</f>
        <v>0</v>
      </c>
      <c r="H107" s="62">
        <f t="shared" si="15"/>
        <v>0</v>
      </c>
      <c r="I107" s="62">
        <f>ISR</f>
        <v>0</v>
      </c>
      <c r="J107" s="61">
        <f t="shared" si="9"/>
        <v>0</v>
      </c>
      <c r="L107" s="63">
        <f t="shared" si="10"/>
        <v>0</v>
      </c>
      <c r="M107" s="64">
        <f t="shared" si="11"/>
        <v>0</v>
      </c>
      <c r="N107" s="2">
        <v>0</v>
      </c>
      <c r="O107" s="2">
        <v>0</v>
      </c>
      <c r="P107" s="2">
        <v>0</v>
      </c>
      <c r="Q107" s="2">
        <f t="shared" si="12"/>
        <v>0</v>
      </c>
      <c r="R107" s="64">
        <f t="shared" si="13"/>
        <v>0</v>
      </c>
      <c r="S107" s="63">
        <f>(E107*(cantidad/2)/$E$8)+(F107*(cantidad/2)/$F$8)</f>
        <v>0</v>
      </c>
      <c r="T107" s="64">
        <f t="shared" si="14"/>
        <v>0</v>
      </c>
      <c r="U107" s="65" t="str">
        <f>IF(ISERROR((T107/S107)),"-",(T107/S107))</f>
        <v>-</v>
      </c>
    </row>
    <row r="108" spans="1:21" ht="11.25" x14ac:dyDescent="0.2">
      <c r="B108" s="57">
        <v>100</v>
      </c>
      <c r="C108" s="58"/>
      <c r="D108" s="59"/>
      <c r="E108" s="60"/>
      <c r="F108" s="60"/>
      <c r="G108" s="61">
        <f>MIN((E108*(cantidad/2)/$E$8)+(F108*(cantidad/2)/$F$8),$R108)</f>
        <v>0</v>
      </c>
      <c r="H108" s="62">
        <f t="shared" si="15"/>
        <v>0</v>
      </c>
      <c r="I108" s="62">
        <f>ISR</f>
        <v>0</v>
      </c>
      <c r="J108" s="61">
        <f t="shared" si="9"/>
        <v>0</v>
      </c>
      <c r="L108" s="63">
        <f t="shared" si="10"/>
        <v>0</v>
      </c>
      <c r="M108" s="64">
        <f t="shared" si="11"/>
        <v>0</v>
      </c>
      <c r="N108" s="2">
        <v>0</v>
      </c>
      <c r="O108" s="2">
        <v>0</v>
      </c>
      <c r="P108" s="2">
        <v>0</v>
      </c>
      <c r="Q108" s="2">
        <f t="shared" si="12"/>
        <v>0</v>
      </c>
      <c r="R108" s="64">
        <f t="shared" si="13"/>
        <v>0</v>
      </c>
      <c r="S108" s="63">
        <f>(E108*(cantidad/2)/$E$8)+(F108*(cantidad/2)/$F$8)</f>
        <v>0</v>
      </c>
      <c r="T108" s="64">
        <f t="shared" si="14"/>
        <v>0</v>
      </c>
      <c r="U108" s="65" t="str">
        <f>IF(ISERROR((T108/S108)),"-",(T108/S108))</f>
        <v>-</v>
      </c>
    </row>
    <row r="109" spans="1:21" x14ac:dyDescent="0.2"/>
  </sheetData>
  <sheetProtection selectLockedCells="1"/>
  <mergeCells count="6">
    <mergeCell ref="I6:I7"/>
    <mergeCell ref="J6:J7"/>
    <mergeCell ref="A6:A8"/>
    <mergeCell ref="B6:B8"/>
    <mergeCell ref="C6:C8"/>
    <mergeCell ref="D6:D8"/>
  </mergeCells>
  <phoneticPr fontId="0" type="noConversion"/>
  <dataValidations count="2">
    <dataValidation type="list" allowBlank="1" showInputMessage="1" showErrorMessage="1" sqref="B4" xr:uid="{00000000-0002-0000-0000-000000000000}">
      <formula1>"0.47,0.53"</formula1>
    </dataValidation>
    <dataValidation type="decimal" allowBlank="1" showInputMessage="1" showErrorMessage="1" errorTitle="Salario Topado" error="El Ingreso Base para el reparto !NO¡ Puede ser mayor al indicado como topado." sqref="E9:E65536" xr:uid="{00000000-0002-0000-0000-000001000000}">
      <formula1>0.01</formula1>
      <formula2>$D$2</formula2>
    </dataValidation>
  </dataValidations>
  <printOptions gridLines="1"/>
  <pageMargins left="0.87" right="0.63" top="0.22" bottom="0.35" header="0.17" footer="0.16"/>
  <pageSetup orientation="portrait" r:id="rId1"/>
  <headerFooter alignWithMargins="0">
    <oddFooter>SuperNOMINA 2005   19/04/05 17:24   ref:6264596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locked="0" defaultSize="0" autoFill="0" autoLine="0" autoPict="0">
                <anchor moveWithCells="1" sizeWithCells="1">
                  <from>
                    <xdr:col>9</xdr:col>
                    <xdr:colOff>0</xdr:colOff>
                    <xdr:row>1</xdr:row>
                    <xdr:rowOff>57150</xdr:rowOff>
                  </from>
                  <to>
                    <xdr:col>10</xdr:col>
                    <xdr:colOff>0</xdr:colOff>
                    <xdr:row>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locked="0" defaultSize="0" autoFill="0" autoLine="0" autoPict="0">
                <anchor moveWithCells="1" sizeWithCells="1">
                  <from>
                    <xdr:col>9</xdr:col>
                    <xdr:colOff>0</xdr:colOff>
                    <xdr:row>2</xdr:row>
                    <xdr:rowOff>95250</xdr:rowOff>
                  </from>
                  <to>
                    <xdr:col>10</xdr:col>
                    <xdr:colOff>0</xdr:colOff>
                    <xdr:row>4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TAB"/>
  <dimension ref="A1:D41"/>
  <sheetViews>
    <sheetView workbookViewId="0">
      <selection activeCell="A22" sqref="A22"/>
    </sheetView>
  </sheetViews>
  <sheetFormatPr baseColWidth="10" defaultColWidth="10.1640625" defaultRowHeight="12.75" x14ac:dyDescent="0.2"/>
  <cols>
    <col min="1" max="2" width="13.1640625" style="1" bestFit="1" customWidth="1"/>
    <col min="3" max="3" width="11.5" style="1" bestFit="1" customWidth="1"/>
    <col min="4" max="16384" width="10.1640625" style="1"/>
  </cols>
  <sheetData>
    <row r="1" spans="1:3" ht="13.5" customHeight="1" thickBot="1" x14ac:dyDescent="0.25">
      <c r="A1" s="1" t="s">
        <v>39</v>
      </c>
    </row>
    <row r="2" spans="1:3" ht="13.5" thickTop="1" x14ac:dyDescent="0.2">
      <c r="A2" s="16"/>
      <c r="B2" s="16"/>
      <c r="C2" s="18" t="s">
        <v>15</v>
      </c>
    </row>
    <row r="3" spans="1:3" ht="13.5" customHeight="1" x14ac:dyDescent="0.2">
      <c r="A3" s="27" t="s">
        <v>13</v>
      </c>
      <c r="B3" s="27" t="s">
        <v>14</v>
      </c>
      <c r="C3" s="15" t="s">
        <v>16</v>
      </c>
    </row>
    <row r="4" spans="1:3" ht="14.25" customHeight="1" thickBot="1" x14ac:dyDescent="0.25">
      <c r="A4" s="13" t="s">
        <v>17</v>
      </c>
      <c r="B4" s="13" t="s">
        <v>17</v>
      </c>
      <c r="C4" s="13" t="s">
        <v>18</v>
      </c>
    </row>
    <row r="5" spans="1:3" ht="13.5" thickTop="1" x14ac:dyDescent="0.2">
      <c r="A5" s="46">
        <v>0.01</v>
      </c>
      <c r="B5" s="14">
        <v>0</v>
      </c>
      <c r="C5" s="46">
        <v>1.92</v>
      </c>
    </row>
    <row r="6" spans="1:3" x14ac:dyDescent="0.2">
      <c r="A6" s="46">
        <v>644.59</v>
      </c>
      <c r="B6" s="46">
        <v>12.38</v>
      </c>
      <c r="C6" s="46">
        <v>6.4</v>
      </c>
    </row>
    <row r="7" spans="1:3" x14ac:dyDescent="0.2">
      <c r="A7" s="46">
        <v>5470.93</v>
      </c>
      <c r="B7" s="46">
        <v>321.26</v>
      </c>
      <c r="C7" s="46">
        <v>10.88</v>
      </c>
    </row>
    <row r="8" spans="1:3" x14ac:dyDescent="0.2">
      <c r="A8" s="46">
        <v>9614.67</v>
      </c>
      <c r="B8" s="46">
        <v>772.1</v>
      </c>
      <c r="C8" s="46">
        <v>16</v>
      </c>
    </row>
    <row r="9" spans="1:3" x14ac:dyDescent="0.2">
      <c r="A9" s="46">
        <v>11176.63</v>
      </c>
      <c r="B9" s="46">
        <v>1022.01</v>
      </c>
      <c r="C9" s="46">
        <v>17.920000000000002</v>
      </c>
    </row>
    <row r="10" spans="1:3" x14ac:dyDescent="0.2">
      <c r="A10" s="46">
        <v>13381.48</v>
      </c>
      <c r="B10" s="46">
        <v>1417.12</v>
      </c>
      <c r="C10" s="46">
        <v>21.36</v>
      </c>
    </row>
    <row r="11" spans="1:3" x14ac:dyDescent="0.2">
      <c r="A11" s="46">
        <v>26988.51</v>
      </c>
      <c r="B11" s="46">
        <v>4323.58</v>
      </c>
      <c r="C11" s="46">
        <v>23.52</v>
      </c>
    </row>
    <row r="12" spans="1:3" ht="12.75" customHeight="1" x14ac:dyDescent="0.2">
      <c r="A12" s="46">
        <v>42537.59</v>
      </c>
      <c r="B12" s="46">
        <v>7980.73</v>
      </c>
      <c r="C12" s="46">
        <v>30</v>
      </c>
    </row>
    <row r="13" spans="1:3" ht="12.75" customHeight="1" x14ac:dyDescent="0.2">
      <c r="A13" s="46">
        <v>81211.259999999995</v>
      </c>
      <c r="B13" s="46">
        <v>19582.830000000002</v>
      </c>
      <c r="C13" s="46">
        <v>32</v>
      </c>
    </row>
    <row r="14" spans="1:3" x14ac:dyDescent="0.2">
      <c r="A14" s="46">
        <v>108281.68</v>
      </c>
      <c r="B14" s="46">
        <v>28245.360000000001</v>
      </c>
      <c r="C14" s="46">
        <v>34</v>
      </c>
    </row>
    <row r="15" spans="1:3" ht="13.5" thickBot="1" x14ac:dyDescent="0.25">
      <c r="A15" s="47">
        <v>324845.02</v>
      </c>
      <c r="B15" s="47">
        <v>101876.9</v>
      </c>
      <c r="C15" s="47">
        <v>35</v>
      </c>
    </row>
    <row r="16" spans="1:3" ht="13.5" thickTop="1" x14ac:dyDescent="0.2"/>
    <row r="17" spans="1:4" ht="13.5" thickBot="1" x14ac:dyDescent="0.25">
      <c r="A17" s="17" t="s">
        <v>20</v>
      </c>
    </row>
    <row r="18" spans="1:4" ht="13.5" customHeight="1" thickTop="1" x14ac:dyDescent="0.2">
      <c r="A18" s="18" t="s">
        <v>21</v>
      </c>
      <c r="B18" s="16"/>
      <c r="C18" s="16"/>
      <c r="D18" s="16"/>
    </row>
    <row r="19" spans="1:4" ht="24" customHeight="1" x14ac:dyDescent="0.2">
      <c r="A19" s="11" t="s">
        <v>22</v>
      </c>
      <c r="B19" s="11" t="s">
        <v>23</v>
      </c>
      <c r="C19" s="15" t="s">
        <v>24</v>
      </c>
      <c r="D19" s="12"/>
    </row>
    <row r="20" spans="1:4" ht="13.5" thickBot="1" x14ac:dyDescent="0.25">
      <c r="A20" s="13" t="s">
        <v>17</v>
      </c>
      <c r="B20" s="13" t="s">
        <v>17</v>
      </c>
      <c r="C20" s="13" t="s">
        <v>17</v>
      </c>
      <c r="D20" s="13"/>
    </row>
    <row r="21" spans="1:4" ht="13.5" thickTop="1" x14ac:dyDescent="0.2">
      <c r="A21" s="15">
        <v>0.01</v>
      </c>
      <c r="B21" s="20">
        <v>1768.96</v>
      </c>
      <c r="C21" s="15">
        <v>407.02</v>
      </c>
    </row>
    <row r="22" spans="1:4" x14ac:dyDescent="0.2">
      <c r="A22" s="20">
        <v>1768.97</v>
      </c>
      <c r="B22" s="20">
        <v>2653.38</v>
      </c>
      <c r="C22" s="15">
        <v>406.83</v>
      </c>
    </row>
    <row r="23" spans="1:4" x14ac:dyDescent="0.2">
      <c r="A23" s="20">
        <v>2653.39</v>
      </c>
      <c r="B23" s="20">
        <v>3472.84</v>
      </c>
      <c r="C23" s="15">
        <v>406.62</v>
      </c>
    </row>
    <row r="24" spans="1:4" ht="12.75" customHeight="1" x14ac:dyDescent="0.2">
      <c r="A24" s="20">
        <v>3472.85</v>
      </c>
      <c r="B24" s="20">
        <v>3537.87</v>
      </c>
      <c r="C24" s="15">
        <v>392.77</v>
      </c>
    </row>
    <row r="25" spans="1:4" ht="12.75" customHeight="1" x14ac:dyDescent="0.2">
      <c r="A25" s="20">
        <v>3537.88</v>
      </c>
      <c r="B25" s="20">
        <v>4446.1499999999996</v>
      </c>
      <c r="C25" s="15">
        <v>382.46</v>
      </c>
    </row>
    <row r="26" spans="1:4" x14ac:dyDescent="0.2">
      <c r="A26" s="20">
        <v>4446.16</v>
      </c>
      <c r="B26" s="20">
        <v>4717.18</v>
      </c>
      <c r="C26" s="15">
        <v>354.23</v>
      </c>
    </row>
    <row r="27" spans="1:4" x14ac:dyDescent="0.2">
      <c r="A27" s="20">
        <v>4717.1899999999996</v>
      </c>
      <c r="B27" s="20">
        <v>5335.42</v>
      </c>
      <c r="C27" s="15">
        <v>324.87</v>
      </c>
    </row>
    <row r="28" spans="1:4" x14ac:dyDescent="0.2">
      <c r="A28" s="20">
        <v>5335.43</v>
      </c>
      <c r="B28" s="20">
        <v>6224.67</v>
      </c>
      <c r="C28" s="15">
        <v>294.63</v>
      </c>
    </row>
    <row r="29" spans="1:4" x14ac:dyDescent="0.2">
      <c r="A29" s="20">
        <v>6224.68</v>
      </c>
      <c r="B29" s="20">
        <v>7113.9</v>
      </c>
      <c r="C29" s="15">
        <v>253.54</v>
      </c>
    </row>
    <row r="30" spans="1:4" x14ac:dyDescent="0.2">
      <c r="A30" s="20">
        <v>7113.91</v>
      </c>
      <c r="B30" s="20">
        <v>7382.33</v>
      </c>
      <c r="C30" s="15">
        <v>217.61</v>
      </c>
    </row>
    <row r="31" spans="1:4" ht="13.5" thickBot="1" x14ac:dyDescent="0.25">
      <c r="A31" s="21">
        <v>7382.34</v>
      </c>
      <c r="B31" s="19" t="s">
        <v>19</v>
      </c>
      <c r="C31" s="19">
        <v>0</v>
      </c>
    </row>
    <row r="32" spans="1:4" ht="13.5" thickTop="1" x14ac:dyDescent="0.2"/>
    <row r="41" ht="12.75" customHeight="1" x14ac:dyDescent="0.2"/>
  </sheetData>
  <phoneticPr fontId="0" type="noConversion"/>
  <pageMargins left="0.75" right="0.75" top="1" bottom="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REPARTO PTU</vt:lpstr>
      <vt:lpstr>TABLAS</vt:lpstr>
      <vt:lpstr>cantidad</vt:lpstr>
      <vt:lpstr>DExe</vt:lpstr>
      <vt:lpstr>SMZ</vt:lpstr>
      <vt:lpstr>TISR</vt:lpstr>
      <vt:lpstr>TSUBS</vt:lpstr>
    </vt:vector>
  </TitlesOfParts>
  <Company>UBSA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Arriaga</dc:creator>
  <cp:lastModifiedBy>Francisco Arriaga</cp:lastModifiedBy>
  <cp:lastPrinted>2006-07-01T17:48:46Z</cp:lastPrinted>
  <dcterms:created xsi:type="dcterms:W3CDTF">2005-05-17T23:29:24Z</dcterms:created>
  <dcterms:modified xsi:type="dcterms:W3CDTF">2022-05-02T18:47:24Z</dcterms:modified>
</cp:coreProperties>
</file>